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icio" sheetId="1" state="visible" r:id="rId3"/>
    <sheet name="1. Mercadeo" sheetId="2" state="visible" r:id="rId4"/>
    <sheet name="2. Comercial" sheetId="3" state="visible" r:id="rId5"/>
    <sheet name="3. Operación" sheetId="4" state="visible" r:id="rId6"/>
    <sheet name="4. Finanza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<sst xmlns="http://schemas.openxmlformats.org/spreadsheetml/2006/main" count="326" uniqueCount="212">
  <si>
    <t xml:space="preserve">SISTEMA DE INDICADORES DE GESTIÓN</t>
  </si>
  <si>
    <t xml:space="preserve">Consultorios Médicos e IPS · Rocketfin × Sharko Consultores</t>
  </si>
  <si>
    <t xml:space="preserve">CÓMO USAR ESTE ARCHIVO</t>
  </si>
  <si>
    <t xml:space="preserve">Este archivo tiene 4 hojas de registro, una por área:</t>
  </si>
  <si>
    <t xml:space="preserve">  1. Mercadeo y Contenido Digital</t>
  </si>
  <si>
    <t xml:space="preserve">  2. Comercial y Contact Center</t>
  </si>
  <si>
    <t xml:space="preserve">  3. Operación y Clínica</t>
  </si>
  <si>
    <t xml:space="preserve">  4. Finanzas y Rentabilidad</t>
  </si>
  <si>
    <t xml:space="preserve">Celdas en AZUL → ingresas tú el dato real del mes.</t>
  </si>
  <si>
    <t xml:space="preserve">Celdas en NEGRO → las calcula el archivo automáticamente.</t>
  </si>
  <si>
    <t xml:space="preserve">Celdas en AMARILLO → requieren atención inmediata.</t>
  </si>
  <si>
    <t xml:space="preserve">CONVENCIÓN DE SEMÁFOROS EN LA COLUMNA ESTADO:</t>
  </si>
  <si>
    <t xml:space="preserve">  ✅ CUMPLE → El indicador está en meta o mejor.</t>
  </si>
  <si>
    <t xml:space="preserve">  ⚠️  ALERTA → Está entre el 80% y 100% de la meta.</t>
  </si>
  <si>
    <t xml:space="preserve">  🔴 CRÍTICO → Está por debajo del 80% de la meta.</t>
  </si>
  <si>
    <t xml:space="preserve">PERIODICIDAD:</t>
  </si>
  <si>
    <t xml:space="preserve">  Registra los datos según la frecuencia de cada indicador.</t>
  </si>
  <si>
    <t xml:space="preserve">  Columnas M1 a M12 representan los 12 meses del año.</t>
  </si>
  <si>
    <t xml:space="preserve">PRÓXIMO PASO:</t>
  </si>
  <si>
    <t xml:space="preserve">  Si quieres indicadores formulados a la medida de tu</t>
  </si>
  <si>
    <t xml:space="preserve">  organización, escríbenos:</t>
  </si>
  <si>
    <t xml:space="preserve">  andresparra@sharkoconsultores.com</t>
  </si>
  <si>
    <t xml:space="preserve">INDICADORES DE GESTIÓN · MERCADEO Y CONTENIDO DIGITAL</t>
  </si>
  <si>
    <t xml:space="preserve">Rocketfin × Sharko Consultores | andresparra@sharkoconsultores.com</t>
  </si>
  <si>
    <t xml:space="preserve">AÑO DE SEGUIMIENTO →</t>
  </si>
  <si>
    <t xml:space="preserve">Indicador</t>
  </si>
  <si>
    <t xml:space="preserve">Unidad</t>
  </si>
  <si>
    <t xml:space="preserve">Fuente del dato</t>
  </si>
  <si>
    <t xml:space="preserve">Frecuencia</t>
  </si>
  <si>
    <t xml:space="preserve">Meta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</si>
  <si>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</si>
  <si>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</si>
  <si>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</si>
  <si>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</si>
  <si>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</si>
  <si>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</si>
  <si>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</si>
  <si>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</si>
  <si>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</si>
  <si>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</si>
  <si>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</si>
  <si>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</si>
  <si>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Promedio</t>
  </si>
  <si>
    <t xml:space="preserve">Var vs Meta</t>
  </si>
  <si>
    <t xml:space="preserve">Estado</t>
  </si>
  <si>
    <t xml:space="preserve">ROAS (Retorno sobre Ad Spend)</t>
  </si>
  <si>
    <t xml:space="preserve">ratio x:1</t>
  </si>
  <si>
    <t xml:space="preserve">Meta Ads / Google Ads</t>
  </si>
  <si>
    <t xml:space="preserve">Semanal</t>
  </si>
  <si>
    <t xml:space="preserve">≥ 3:1</t>
  </si>
  <si>
    <t xml:space="preserve">Costo por Lead (CPL)</t>
  </si>
  <si>
    <t xml:space="preserve">COP $ por lead</t>
  </si>
  <si>
    <t xml:space="preserve">Meta Ads + CRM</t>
  </si>
  <si>
    <t xml:space="preserve">≤ $25,000</t>
  </si>
  <si>
    <t xml:space="preserve">True Play Rate (% video visto ≥75%)</t>
  </si>
  <si>
    <t xml:space="preserve">%</t>
  </si>
  <si>
    <t xml:space="preserve">Meta / YouTube / TikTok Analytics</t>
  </si>
  <si>
    <t xml:space="preserve">Por video</t>
  </si>
  <si>
    <t xml:space="preserve">≥ 45%</t>
  </si>
  <si>
    <t xml:space="preserve">Engagement Rate</t>
  </si>
  <si>
    <t xml:space="preserve">Instagram / LinkedIn Insights</t>
  </si>
  <si>
    <t xml:space="preserve">≥ 2% IG / ≥1% LI</t>
  </si>
  <si>
    <t xml:space="preserve">Open Rate Email / WhatsApp</t>
  </si>
  <si>
    <t xml:space="preserve">Brevo / Mailchimp / GoHighLevel</t>
  </si>
  <si>
    <t xml:space="preserve">Por campaña</t>
  </si>
  <si>
    <t xml:space="preserve">≥ 30% email / ≥60% WA</t>
  </si>
  <si>
    <t xml:space="preserve">Leads Calificados generados (MQL)</t>
  </si>
  <si>
    <t xml:space="preserve"># leads</t>
  </si>
  <si>
    <t xml:space="preserve">CRM + formularios web</t>
  </si>
  <si>
    <t xml:space="preserve">Mensual</t>
  </si>
  <si>
    <t xml:space="preserve">Crecimiento ≥10% MoM</t>
  </si>
  <si>
    <t xml:space="preserve">NOTAS: Las celdas en AZUL son las que ingresas tú. El promedio y el estado se calculan automáticamente. Las metas son referencias; adáptalas a tu realidad con apoyo de tu asesor.</t>
  </si>
  <si>
    <t xml:space="preserve">GUÍA RÁPIDA DE INTERPRETACIÓN · MERCADEO Y CONTENIDO DIGITAL</t>
  </si>
  <si>
    <t xml:space="preserve">Si está POR ENCIMA de la meta →</t>
  </si>
  <si>
    <t xml:space="preserve">Si está POR DEBAJO de la meta →</t>
  </si>
  <si>
    <t xml:space="preserve">ROAS ≥ 3:1</t>
  </si>
  <si>
    <t xml:space="preserve">Identifica qué campaña lo generó y replica. Considera aumentar presupuesto.</t>
  </si>
  <si>
    <t xml:space="preserve">Detén el gasto. Revisa el copy, público objetivo, landing y mensaje antes de continuar.</t>
  </si>
  <si>
    <t xml:space="preserve">CPL ≤ $25,000</t>
  </si>
  <si>
    <t xml:space="preserve">Leads baratos pueden ser de baja calidad. Cruza con la tasa de conversión antes de celebrar.</t>
  </si>
  <si>
    <t xml:space="preserve">Costo insostenible. Revisa la segmentación de audiencia y el creative del anuncio.</t>
  </si>
  <si>
    <t xml:space="preserve">True Play Rate ≥ 45%</t>
  </si>
  <si>
    <t xml:space="preserve">El gancho funciona. Produce más videos con la misma apertura y tema.</t>
  </si>
  <si>
    <t xml:space="preserve">Nadie ve el video. Cambia los primeros 3 segundos. El gancho inicial lo es todo.</t>
  </si>
  <si>
    <t xml:space="preserve">Engagement Rate ≥ 2%</t>
  </si>
  <si>
    <t xml:space="preserve">Tu comunidad está activa. Evalúa colaboraciones y multiplica el tipo de contenido que engacha.</t>
  </si>
  <si>
    <t xml:space="preserve">Estás hablando de temas que te gustan a ti, no de temas que le importan a tu audiencia.</t>
  </si>
  <si>
    <t xml:space="preserve">Open Rate ≥ 30%</t>
  </si>
  <si>
    <t xml:space="preserve">El asunto funciona. Optimiza el cuerpo del mensaje para convertir mejor.</t>
  </si>
  <si>
    <t xml:space="preserve">El asunto no atrae. Prueba 2 versiones (A/B) antes del siguiente envío.</t>
  </si>
  <si>
    <t xml:space="preserve">Leads MQL — crecimiento ≥10% MoM</t>
  </si>
  <si>
    <t xml:space="preserve">El funnel está funcionando. Asegúrate de que ventas pueda absorber el volumen.</t>
  </si>
  <si>
    <t xml:space="preserve">El funnel de captación está roto o atrae público equivocado. Revisa la segmentación.</t>
  </si>
  <si>
    <t xml:space="preserve">INDICADORES DE GESTIÓN · COMERCIAL Y CONTACT CENTER</t>
  </si>
  <si>
    <t xml:space="preserve">Tiempo Promedio de Primera Respuesta (FRT)</t>
  </si>
  <si>
    <t xml:space="preserve">minutos</t>
  </si>
  <si>
    <t xml:space="preserve">CRM / WhatsApp Business</t>
  </si>
  <si>
    <t xml:space="preserve">Diario</t>
  </si>
  <si>
    <t xml:space="preserve">&lt; 5 min</t>
  </si>
  <si>
    <t xml:space="preserve">Tasa de Conversión Lead → Cita</t>
  </si>
  <si>
    <t xml:space="preserve">CRM (citas agendadas / leads contactados)</t>
  </si>
  <si>
    <t xml:space="preserve">≥ 35%</t>
  </si>
  <si>
    <t xml:space="preserve">Tasa de Cierre Cita → Procedimiento pagado</t>
  </si>
  <si>
    <t xml:space="preserve">Citas + facturación</t>
  </si>
  <si>
    <t xml:space="preserve">≥ 60%</t>
  </si>
  <si>
    <t xml:space="preserve">Ticket Promedio por transacción</t>
  </si>
  <si>
    <t xml:space="preserve">COP $</t>
  </si>
  <si>
    <t xml:space="preserve">Software de facturación / ERP</t>
  </si>
  <si>
    <t xml:space="preserve">Según especialidad</t>
  </si>
  <si>
    <t xml:space="preserve">ROI por Setter / Asesor Comercial</t>
  </si>
  <si>
    <t xml:space="preserve">Nómina + ingresos atribuidos en CRM</t>
  </si>
  <si>
    <t xml:space="preserve">≥ 2:1</t>
  </si>
  <si>
    <t xml:space="preserve">Tasa de Reactivación (pacientes inactivos)</t>
  </si>
  <si>
    <t xml:space="preserve">CRM / historial de citas</t>
  </si>
  <si>
    <t xml:space="preserve">≥ 20% anual</t>
  </si>
  <si>
    <t xml:space="preserve">GUÍA RÁPIDA DE INTERPRETACIÓN · COMERCIAL Y CONTACT CENTER</t>
  </si>
  <si>
    <t xml:space="preserve">FRT &lt; 5 minutos</t>
  </si>
  <si>
    <t xml:space="preserve">Velocidad excelente. Ahora mide la calidad: ¿la respuesta rápida abre proceso o cierra conversación?</t>
  </si>
  <si>
    <t xml:space="preserve">Estás perdiendo clientes antes de que entren. Implementa respuestas automáticas de bienvenida.</t>
  </si>
  <si>
    <t xml:space="preserve">Conversión Lead → Cita ≥ 35%</t>
  </si>
  <si>
    <t xml:space="preserve">Tu propuesta de valor es clara. Documenta qué mensajes y preguntas funcionan mejor.</t>
  </si>
  <si>
    <t xml:space="preserve">La propuesta no convence o el equipo no maneja objeciones. Escucha grabaciones y entrena.</t>
  </si>
  <si>
    <t xml:space="preserve">Cierre Cita → Pago ≥ 60%</t>
  </si>
  <si>
    <t xml:space="preserve">La consulta convierte. Revisa si hay oportunidad de upsell o servicios complementarios.</t>
  </si>
  <si>
    <t xml:space="preserve">El paciente llega pero no compra. El proceso de consulta necesita una propuesta estructurada.</t>
  </si>
  <si>
    <t xml:space="preserve">Ticket Promedio — tendencia al alza</t>
  </si>
  <si>
    <t xml:space="preserve">Los paquetes o combos funcionan. Evalúa si puedes crear servicios premium.</t>
  </si>
  <si>
    <t xml:space="preserve">Solo se venden servicios básicos. Entrena al equipo en presentar opciones completas.</t>
  </si>
  <si>
    <t xml:space="preserve">ROI Setter ≥ 2:1</t>
  </si>
  <si>
    <t xml:space="preserve">El equipo es rentable. Documenta qué hace el mejor y replícalo en los demás.</t>
  </si>
  <si>
    <t xml:space="preserve">Hay un costo que no se justifica. Revisa si es problema de entrenamiento, herramientas o leads.</t>
  </si>
  <si>
    <t xml:space="preserve">Reactivación ≥ 20% anual</t>
  </si>
  <si>
    <t xml:space="preserve">Tu estrategia de reactivación funciona. Mantenlo con comunicación regular.</t>
  </si>
  <si>
    <t xml:space="preserve">Estás dejando dinero sobre la mesa. Diseña una secuencia de reactivación para esa base dormida.</t>
  </si>
  <si>
    <t xml:space="preserve">INDICADORES DE GESTIÓN · OPERACIÓN Y CLÍNICA</t>
  </si>
  <si>
    <t xml:space="preserve">Tasa de Ausentismo (No-Show Rate)</t>
  </si>
  <si>
    <t xml:space="preserve">Software de agendamiento</t>
  </si>
  <si>
    <t xml:space="preserve">&lt; 10%</t>
  </si>
  <si>
    <t xml:space="preserve">Tasa de Reclamaciones y PQRS</t>
  </si>
  <si>
    <t xml:space="preserve">Libro PQR / sistema interno</t>
  </si>
  <si>
    <t xml:space="preserve">&lt; 2%</t>
  </si>
  <si>
    <t xml:space="preserve">Cumplimiento Normativo (Habilitación)</t>
  </si>
  <si>
    <t xml:space="preserve">% ítems OK</t>
  </si>
  <si>
    <t xml:space="preserve">Checklist mensual / auditoría</t>
  </si>
  <si>
    <t xml:space="preserve">100%</t>
  </si>
  <si>
    <t xml:space="preserve">Costo Operativo por Procedimiento</t>
  </si>
  <si>
    <t xml:space="preserve">Contabilidad + insumos + nómina</t>
  </si>
  <si>
    <t xml:space="preserve">Reducción 5% YoY</t>
  </si>
  <si>
    <t xml:space="preserve">Ocupación de Agenda (Utilization Rate)</t>
  </si>
  <si>
    <t xml:space="preserve">Software de citas</t>
  </si>
  <si>
    <t xml:space="preserve">≥ 80%</t>
  </si>
  <si>
    <t xml:space="preserve">GUÍA RÁPIDA DE INTERPRETACIÓN · OPERACIÓN Y CLÍNICA</t>
  </si>
  <si>
    <t xml:space="preserve">No-Show &lt; 10%</t>
  </si>
  <si>
    <t xml:space="preserve">Si ya está en 5%, mantén el proceso de confirmación automática. Es oro.</t>
  </si>
  <si>
    <t xml:space="preserve">Implementa confirmaciones por WhatsApp 24h antes. Cada cita perdida es ingreso que no entra.</t>
  </si>
  <si>
    <t xml:space="preserve">PQRS &lt; 2%</t>
  </si>
  <si>
    <t xml:space="preserve">Señal de alarma. Revisa el protocolo de atención y el proceso clínico. Investiga cada caso.</t>
  </si>
  <si>
    <t xml:space="preserve">Gestión impecable. Documenta tus protocolos para que sea reproducible y auditable.</t>
  </si>
  <si>
    <t xml:space="preserve">Cumplimiento Normativo 100%</t>
  </si>
  <si>
    <t xml:space="preserve">Documenta las buenas prácticas y preséntelas en la próxima auditoría como fortaleza.</t>
  </si>
  <si>
    <t xml:space="preserve">Hay riesgo real. Actúa de inmediato. Cada punto incumplido es exposición legal y operativa.</t>
  </si>
  <si>
    <t xml:space="preserve">Costo por Procedimiento — reducción 5% YoY</t>
  </si>
  <si>
    <t xml:space="preserve">Cuidado: si el costo baja demasiado rápido, revisa que la calidad no se vea afectada.</t>
  </si>
  <si>
    <t xml:space="preserve">El costo sube o no baja. Revisa insumos, eficiencia de agenda y horas de personal.</t>
  </si>
  <si>
    <t xml:space="preserve">Ocupación de Agenda ≥ 80%</t>
  </si>
  <si>
    <t xml:space="preserve">Excelente eficiencia. Si supera el 95%, evalúa abrir más turnos o aumentar capacidad.</t>
  </si>
  <si>
    <t xml:space="preserve">Capacidad ociosa. Revisa si el problema es captación, visibilidad o agendamiento roto.</t>
  </si>
  <si>
    <t xml:space="preserve">INDICADORES DE GESTIÓN · FINANZAS Y RENTABILIDAD</t>
  </si>
  <si>
    <t xml:space="preserve">Margen Bruto</t>
  </si>
  <si>
    <t xml:space="preserve">Estado de resultados / P&amp;L</t>
  </si>
  <si>
    <t xml:space="preserve">≥ 65%</t>
  </si>
  <si>
    <t xml:space="preserve">Margen EBITDA</t>
  </si>
  <si>
    <t xml:space="preserve">Estado de resultados / Contador</t>
  </si>
  <si>
    <t xml:space="preserve">≥ 25%</t>
  </si>
  <si>
    <t xml:space="preserve">Margen Neto (después de impuestos)</t>
  </si>
  <si>
    <t xml:space="preserve">≥ 20%</t>
  </si>
  <si>
    <t xml:space="preserve">Flujo de Caja Libre (FCL)</t>
  </si>
  <si>
    <t xml:space="preserve">Flujo de caja proyectado / Contabilidad</t>
  </si>
  <si>
    <t xml:space="preserve">Positivo mensual</t>
  </si>
  <si>
    <t xml:space="preserve">EVA (Economic Value Added)</t>
  </si>
  <si>
    <t xml:space="preserve">EBIT - (Capital Invertido × WACC)</t>
  </si>
  <si>
    <t xml:space="preserve">Semestral</t>
  </si>
  <si>
    <t xml:space="preserve">Positivo</t>
  </si>
  <si>
    <t xml:space="preserve">Crecimiento Interanual (YoY Revenue Growth)</t>
  </si>
  <si>
    <t xml:space="preserve">Estado de resultados comparativo</t>
  </si>
  <si>
    <t xml:space="preserve">Mensual vs mismo mes año anterior</t>
  </si>
  <si>
    <t xml:space="preserve">≥ 15% anual</t>
  </si>
  <si>
    <t xml:space="preserve">Cumplimiento vs Presupuesto (Budget vs Actual)</t>
  </si>
  <si>
    <t xml:space="preserve">Presupuesto anual + contabilidad mensual</t>
  </si>
  <si>
    <t xml:space="preserve">±10% de la meta</t>
  </si>
  <si>
    <t xml:space="preserve">GUÍA RÁPIDA DE INTERPRETACIÓN · FINANZAS Y RENTABILIDAD</t>
  </si>
  <si>
    <t xml:space="preserve">Margen Bruto ≥ 65%</t>
  </si>
  <si>
    <t xml:space="preserve">Buena estructura de costos. Monitorea que no suba a costa de bajar calidad del servicio.</t>
  </si>
  <si>
    <t xml:space="preserve">Los costos directos están comiendo el negocio. Revisa insumos, contratos y honorarios.</t>
  </si>
  <si>
    <t xml:space="preserve">Margen EBITDA ≥ 25%</t>
  </si>
  <si>
    <t xml:space="preserve">El negocio opera con eficiencia. Analiza si hay oportunidad de invertir en crecimiento.</t>
  </si>
  <si>
    <t xml:space="preserve">Los gastos fijos absorben la utilidad. Revisa nómina, arrendamientos y gastos administrativos.</t>
  </si>
  <si>
    <t xml:space="preserve">Margen Neto ≥ 20%</t>
  </si>
  <si>
    <t xml:space="preserve">Bien. Asegúrate de que haya reinversión estratégica, no solo retiro de utilidades.</t>
  </si>
  <si>
    <t xml:space="preserve">El negocio no es sostenible a largo plazo. Revisa la estructura tributaria con tu contador.</t>
  </si>
  <si>
    <t xml:space="preserve">Flujo de Caja Libre — positivo mensual</t>
  </si>
  <si>
    <t xml:space="preserve">Tienes oxígeno financiero. Evalúa inversiones o ahorro estratégico para el siguiente trimestre.</t>
  </si>
  <si>
    <t xml:space="preserve">Alerta crítica. Si el FCL es negativo, no puedes pagar nómina. Revisa cartera y ciclo de cobro.</t>
  </si>
  <si>
    <t xml:space="preserve">EVA — positivo y creciente</t>
  </si>
  <si>
    <t xml:space="preserve">El negocio crea valor real. Eres candidato para atraer inversión o expandirte.</t>
  </si>
  <si>
    <t xml:space="preserve">El negocio destruye valor. Necesitas una revisión estratégica profunda del modelo de negocio.</t>
  </si>
  <si>
    <t xml:space="preserve">YoY Growth ≥ 15% anual</t>
  </si>
  <si>
    <t xml:space="preserve">Crecimiento sólido. Analiza qué lo generó: más pacientes, mayor ticket o mejor retención.</t>
  </si>
  <si>
    <t xml:space="preserve">El negocio está estancado. Revisa si el mercado cambió o si la competencia está ganando terreno.</t>
  </si>
  <si>
    <t xml:space="preserve">Budget vs Actual ±10%</t>
  </si>
  <si>
    <t xml:space="preserve">Si supera el 110% positivo, revisa si es sostenible o hay gasto descontrolado.</t>
  </si>
  <si>
    <t xml:space="preserve">Desviación significativa. Identifica si es por ingresos bajos o costos altos. Actúa específicamente.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</si>
</sst>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"/>
    <numFmt numFmtId="167" formatCode="0.0%;[RED]\-0.0%"/>
    <numFmt numFmtId="168" formatCode="#,##0"/>
    <numFmt numFmtId="169" formatCode="0.0%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B8962E"/>
      <name val="Calibri"/>
      <family val="0"/>
      <charset val="1"/>
    </font>
    <font>
      <sz val="14"/>
      <color rgb="FFFFFFFF"/>
      <name val="Calibri"/>
      <family val="0"/>
      <charset val="1"/>
    </font>
    <font>
      <b val="true"/>
      <sz val="12"/>
      <color rgb="FFB8962E"/>
      <name val="Calibri"/>
      <family val="0"/>
      <charset val="1"/>
    </font>
    <font>
      <sz val="10"/>
      <color rgb="FFFFFFFF"/>
      <name val="Calibri"/>
      <family val="0"/>
      <charset val="1"/>
    </font>
    <font>
      <sz val="11"/>
      <color rgb="FFFFFFFF"/>
      <name val="Calibri"/>
      <family val="0"/>
      <charset val="1"/>
    </font>
    <font>
      <sz val="11"/>
      <color rgb="FFD9D9D9"/>
      <name val="Calibri"/>
      <family val="0"/>
      <charset val="1"/>
    </font>
    <font>
      <sz val="11"/>
      <color rgb="FF2E86C1"/>
      <name val="Calibri"/>
      <family val="0"/>
      <charset val="1"/>
    </font>
    <font>
      <sz val="11"/>
      <color rgb="FFF9E47E"/>
      <name val="Calibri"/>
      <family val="0"/>
      <charset val="1"/>
    </font>
    <font>
      <b val="true"/>
      <sz val="11"/>
      <color rgb="FFB8962E"/>
      <name val="Calibri"/>
      <family val="0"/>
      <charset val="1"/>
    </font>
    <font>
      <sz val="12"/>
      <color rgb="FFB8962E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10"/>
      <color rgb="FFB8962E"/>
      <name val="Calibri"/>
      <family val="0"/>
      <charset val="1"/>
    </font>
    <font>
      <b val="true"/>
      <sz val="10"/>
      <color rgb="FF1A1A1A"/>
      <name val="Calibri"/>
      <family val="0"/>
      <charset val="1"/>
    </font>
    <font>
      <b val="true"/>
      <sz val="11"/>
      <color rgb="FF2E86C1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"/>
      <color rgb="FF1A1A1A"/>
      <name val="Calibri"/>
      <family val="0"/>
      <charset val="1"/>
    </font>
    <font>
      <sz val="9"/>
      <color rgb="FF1A1A1A"/>
      <name val="Calibri"/>
      <family val="0"/>
      <charset val="1"/>
    </font>
    <font>
      <b val="true"/>
      <sz val="10"/>
      <color rgb="FFB8962E"/>
      <name val="Calibri"/>
      <family val="0"/>
      <charset val="1"/>
    </font>
    <font>
      <sz val="10"/>
      <color rgb="FF2E86C1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1A1A1A"/>
      <name val="Calibri"/>
      <family val="0"/>
      <charset val="1"/>
    </font>
    <font>
      <sz val="9"/>
      <color rgb="FF1E8449"/>
      <name val="Calibri"/>
      <family val="0"/>
      <charset val="1"/>
    </font>
    <font>
      <sz val="9"/>
      <color rgb="FFC0392B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A1A1A"/>
        <bgColor rgb="FF333300"/>
      </patternFill>
    </fill>
    <fill>
      <patternFill patternType="solid">
        <fgColor rgb="FFB8962E"/>
        <bgColor rgb="FF969696"/>
      </patternFill>
    </fill>
    <fill>
      <patternFill patternType="solid">
        <fgColor rgb="FFF4F4F4"/>
        <bgColor rgb="FFEBF5FB"/>
      </patternFill>
    </fill>
    <fill>
      <patternFill patternType="solid">
        <fgColor rgb="FFFFFFFF"/>
        <bgColor rgb="FFF4F4F4"/>
      </patternFill>
    </fill>
    <fill>
      <patternFill patternType="solid">
        <fgColor rgb="FFEBF5FB"/>
        <bgColor rgb="FFEAF6F0"/>
      </patternFill>
    </fill>
    <fill>
      <patternFill patternType="solid">
        <fgColor rgb="FFD9D9D9"/>
        <bgColor rgb="FFCCCCCC"/>
      </patternFill>
    </fill>
    <fill>
      <patternFill patternType="solid">
        <fgColor rgb="FFF5EDD6"/>
        <bgColor rgb="FFF9EBEA"/>
      </patternFill>
    </fill>
    <fill>
      <patternFill patternType="solid">
        <fgColor rgb="FFEAF6F0"/>
        <bgColor rgb="FFEBF5FB"/>
      </patternFill>
    </fill>
    <fill>
      <patternFill patternType="solid">
        <fgColor rgb="FFFDEDEC"/>
        <bgColor rgb="FFF9EBEA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B8962E"/>
      </left>
      <right style="medium">
        <color rgb="FFB8962E"/>
      </right>
      <top style="medium">
        <color rgb="FFB8962E"/>
      </top>
      <bottom style="medium">
        <color rgb="FFB8962E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medium">
        <color rgb="FFB8962E"/>
      </left>
      <right/>
      <top style="medium">
        <color rgb="FFB8962E"/>
      </top>
      <bottom style="medium">
        <color rgb="FFB8962E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2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9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1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5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5F5E3"/>
        </patternFill>
      </fill>
    </dxf>
    <dxf>
      <fill>
        <patternFill>
          <bgColor rgb="FFF9E47E"/>
        </patternFill>
      </fill>
    </dxf>
    <dxf>
      <fill>
        <patternFill>
          <bgColor rgb="FFF9EB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962E"/>
      <rgbColor rgb="FF800080"/>
      <rgbColor rgb="FF008080"/>
      <rgbColor rgb="FFCCCCCC"/>
      <rgbColor rgb="FF808080"/>
      <rgbColor rgb="FF9999FF"/>
      <rgbColor rgb="FF993366"/>
      <rgbColor rgb="FFF5EDD6"/>
      <rgbColor rgb="FFEAF6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5FB"/>
      <rgbColor rgb="FFD5F5E3"/>
      <rgbColor rgb="FFFDEDEC"/>
      <rgbColor rgb="FFF9EBEA"/>
      <rgbColor rgb="FFF4F4F4"/>
      <rgbColor rgb="FFCC99FF"/>
      <rgbColor rgb="FFF9E47E"/>
      <rgbColor rgb="FF2E86C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E8449"/>
      <rgbColor rgb="FF003300"/>
      <rgbColor rgb="FF333300"/>
      <rgbColor rgb="FFC0392B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70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42" hidden="false" customHeight="true" outlineLevel="0" collapsed="false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</row>
    <row r="4" customFormat="false" ht="27.75" hidden="false" customHeight="true" outlineLevel="0" collapsed="false">
      <c r="A4" s="1"/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1"/>
      <c r="O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customFormat="false" ht="3" hidden="false" customHeight="true" outlineLevel="0" collapsed="false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"/>
      <c r="N6" s="1"/>
      <c r="O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customFormat="false" ht="18" hidden="false" customHeight="true" outlineLevel="0" collapsed="false">
      <c r="A8" s="1"/>
      <c r="B8" s="5" t="s">
        <v>2</v>
      </c>
      <c r="C8" s="5"/>
      <c r="D8" s="5"/>
      <c r="E8" s="5"/>
      <c r="F8" s="5"/>
      <c r="G8" s="5"/>
      <c r="H8" s="5"/>
      <c r="I8" s="5"/>
      <c r="J8" s="5"/>
      <c r="K8" s="5"/>
      <c r="L8" s="5"/>
      <c r="M8" s="1"/>
      <c r="N8" s="1"/>
      <c r="O8" s="1"/>
    </row>
    <row r="9" customFormat="false" ht="18" hidden="false" customHeight="true" outlineLevel="0" collapsed="false">
      <c r="A9" s="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1"/>
      <c r="N9" s="1"/>
      <c r="O9" s="1"/>
    </row>
    <row r="10" customFormat="false" ht="18" hidden="false" customHeight="true" outlineLevel="0" collapsed="false">
      <c r="A10" s="1"/>
      <c r="B10" s="7" t="s">
        <v>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"/>
      <c r="N10" s="1"/>
      <c r="O10" s="1"/>
    </row>
    <row r="11" customFormat="false" ht="18" hidden="false" customHeight="true" outlineLevel="0" collapsed="false">
      <c r="A11" s="1"/>
      <c r="B11" s="8" t="s">
        <v>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1"/>
      <c r="N11" s="1"/>
      <c r="O11" s="1"/>
    </row>
    <row r="12" customFormat="false" ht="18" hidden="false" customHeight="true" outlineLevel="0" collapsed="false">
      <c r="A12" s="1"/>
      <c r="B12" s="8" t="s">
        <v>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1"/>
      <c r="N12" s="1"/>
      <c r="O12" s="1"/>
    </row>
    <row r="13" customFormat="false" ht="18" hidden="false" customHeight="true" outlineLevel="0" collapsed="false">
      <c r="A13" s="1"/>
      <c r="B13" s="8" t="s">
        <v>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1"/>
      <c r="N13" s="1"/>
      <c r="O13" s="1"/>
    </row>
    <row r="14" customFormat="false" ht="18" hidden="false" customHeight="true" outlineLevel="0" collapsed="false">
      <c r="A14" s="1"/>
      <c r="B14" s="8" t="s">
        <v>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1"/>
      <c r="N14" s="1"/>
      <c r="O14" s="1"/>
    </row>
    <row r="15" customFormat="false" ht="18" hidden="false" customHeight="true" outlineLevel="0" collapsed="false">
      <c r="A15" s="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"/>
      <c r="N15" s="1"/>
      <c r="O15" s="1"/>
    </row>
    <row r="16" customFormat="false" ht="18" hidden="false" customHeight="true" outlineLevel="0" collapsed="false">
      <c r="A16" s="1"/>
      <c r="B16" s="9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1"/>
      <c r="N16" s="1"/>
      <c r="O16" s="1"/>
    </row>
    <row r="17" customFormat="false" ht="18" hidden="false" customHeight="true" outlineLevel="0" collapsed="false">
      <c r="A17" s="1"/>
      <c r="B17" s="7" t="s">
        <v>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1"/>
      <c r="N17" s="1"/>
      <c r="O17" s="1"/>
    </row>
    <row r="18" customFormat="false" ht="18" hidden="false" customHeight="true" outlineLevel="0" collapsed="false">
      <c r="A18" s="1"/>
      <c r="B18" s="10" t="s">
        <v>10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"/>
      <c r="N18" s="1"/>
      <c r="O18" s="1"/>
    </row>
    <row r="19" customFormat="false" ht="18" hidden="false" customHeight="true" outlineLevel="0" collapsed="false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"/>
      <c r="N19" s="1"/>
      <c r="O19" s="1"/>
    </row>
    <row r="20" customFormat="false" ht="18" hidden="false" customHeight="true" outlineLevel="0" collapsed="false">
      <c r="A20" s="1"/>
      <c r="B20" s="11" t="s">
        <v>11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"/>
      <c r="N20" s="1"/>
      <c r="O20" s="1"/>
    </row>
    <row r="21" customFormat="false" ht="18" hidden="false" customHeight="true" outlineLevel="0" collapsed="false">
      <c r="A21" s="1"/>
      <c r="B21" s="7" t="s">
        <v>12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"/>
      <c r="N21" s="1"/>
      <c r="O21" s="1"/>
    </row>
    <row r="22" customFormat="false" ht="18" hidden="false" customHeight="true" outlineLevel="0" collapsed="false">
      <c r="A22" s="1"/>
      <c r="B22" s="7" t="s">
        <v>13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1"/>
      <c r="N22" s="1"/>
      <c r="O22" s="1"/>
    </row>
    <row r="23" customFormat="false" ht="18" hidden="false" customHeight="true" outlineLevel="0" collapsed="false">
      <c r="A23" s="1"/>
      <c r="B23" s="7" t="s">
        <v>14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1"/>
      <c r="N23" s="1"/>
      <c r="O23" s="1"/>
    </row>
    <row r="24" customFormat="false" ht="18" hidden="false" customHeight="true" outlineLevel="0" collapsed="false">
      <c r="A24" s="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"/>
      <c r="N24" s="1"/>
      <c r="O24" s="1"/>
    </row>
    <row r="25" customFormat="false" ht="18" hidden="false" customHeight="true" outlineLevel="0" collapsed="false">
      <c r="A25" s="1"/>
      <c r="B25" s="11" t="s">
        <v>15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"/>
      <c r="O25" s="1"/>
    </row>
    <row r="26" customFormat="false" ht="18" hidden="false" customHeight="true" outlineLevel="0" collapsed="false">
      <c r="A26" s="1"/>
      <c r="B26" s="7" t="s">
        <v>16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"/>
      <c r="N26" s="1"/>
      <c r="O26" s="1"/>
    </row>
    <row r="27" customFormat="false" ht="18" hidden="false" customHeight="true" outlineLevel="0" collapsed="false">
      <c r="A27" s="1"/>
      <c r="B27" s="7" t="s">
        <v>17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1"/>
      <c r="N27" s="1"/>
      <c r="O27" s="1"/>
    </row>
    <row r="28" customFormat="false" ht="18" hidden="false" customHeight="true" outlineLevel="0" collapsed="false">
      <c r="A28" s="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1"/>
      <c r="N28" s="1"/>
      <c r="O28" s="1"/>
    </row>
    <row r="29" customFormat="false" ht="18" hidden="false" customHeight="true" outlineLevel="0" collapsed="false">
      <c r="A29" s="1"/>
      <c r="B29" s="11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"/>
      <c r="N29" s="1"/>
      <c r="O29" s="1"/>
    </row>
    <row r="30" customFormat="false" ht="18" hidden="false" customHeight="true" outlineLevel="0" collapsed="false">
      <c r="A30" s="1"/>
      <c r="B30" s="7" t="s">
        <v>19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1"/>
      <c r="N30" s="1"/>
      <c r="O30" s="1"/>
    </row>
    <row r="31" customFormat="false" ht="18" hidden="false" customHeight="true" outlineLevel="0" collapsed="false">
      <c r="A31" s="1"/>
      <c r="B31" s="7" t="s">
        <v>20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1"/>
      <c r="N31" s="1"/>
      <c r="O31" s="1"/>
    </row>
    <row r="32" customFormat="false" ht="18" hidden="false" customHeight="true" outlineLevel="0" collapsed="false">
      <c r="A32" s="1"/>
      <c r="B32" s="12" t="s">
        <v>21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"/>
      <c r="N32" s="1"/>
      <c r="O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28">
    <mergeCell ref="B3:L3"/>
    <mergeCell ref="B4:L4"/>
    <mergeCell ref="B6:L6"/>
    <mergeCell ref="B8:L8"/>
    <mergeCell ref="B9:L9"/>
    <mergeCell ref="B10:L10"/>
    <mergeCell ref="B11:L11"/>
    <mergeCell ref="B12:L12"/>
    <mergeCell ref="B13:L13"/>
    <mergeCell ref="B14:L14"/>
    <mergeCell ref="B15:L15"/>
    <mergeCell ref="B16:L16"/>
    <mergeCell ref="B17:L17"/>
    <mergeCell ref="B18:L18"/>
    <mergeCell ref="B19:L19"/>
    <mergeCell ref="B20:L20"/>
    <mergeCell ref="B21:L21"/>
    <mergeCell ref="B22:L22"/>
    <mergeCell ref="B23:L23"/>
    <mergeCell ref="B24:L24"/>
    <mergeCell ref="B25:L25"/>
    <mergeCell ref="B26:L26"/>
    <mergeCell ref="B27:L27"/>
    <mergeCell ref="B28:L28"/>
    <mergeCell ref="B29:L29"/>
    <mergeCell ref="B30:L30"/>
    <mergeCell ref="B31:L31"/>
    <mergeCell ref="B32:L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17" min="6" style="0" width="9"/>
    <col collapsed="false" customWidth="true" hidden="false" outlineLevel="0" max="18" min="18" style="0" width="11"/>
    <col collapsed="false" customWidth="true" hidden="false" outlineLevel="0" max="19" min="19" style="0" width="12"/>
    <col collapsed="false" customWidth="true" hidden="false" outlineLevel="0" max="20" min="20" style="0" width="14"/>
  </cols>
  <sheetData>
    <row r="1" customFormat="false" ht="36" hidden="false" customHeight="true" outlineLevel="0" collapsed="false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customFormat="false" ht="18" hidden="false" customHeight="true" outlineLevel="0" collapsed="false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customFormat="false" ht="19.5" hidden="false" customHeight="true" outlineLevel="0" collapsed="false">
      <c r="A3" s="15" t="s">
        <v>24</v>
      </c>
      <c r="B3" s="15"/>
      <c r="C3" s="15"/>
      <c r="D3" s="15"/>
      <c r="E3" s="15"/>
      <c r="F3" s="16" t="n">
        <v>2026</v>
      </c>
    </row>
    <row r="4" customFormat="false" ht="6" hidden="false" customHeight="true" outlineLevel="0" collapsed="false"/>
    <row r="5" customFormat="false" ht="30" hidden="false" customHeight="true" outlineLevel="0" collapsed="false">
      <c r="A5" s="17" t="s">
        <v>25</v>
      </c>
      <c r="B5" s="17" t="s">
        <v>26</v>
      </c>
      <c r="C5" s="17" t="s">
        <v>27</v>
      </c>
      <c r="D5" s="17" t="s">
        <v>28</v>
      </c>
      <c r="E5" s="17" t="s">
        <v>29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36</v>
      </c>
      <c r="M5" s="17" t="s">
        <v>37</v>
      </c>
      <c r="N5" s="17" t="s">
        <v>38</v>
      </c>
      <c r="O5" s="17" t="s">
        <v>39</v>
      </c>
      <c r="P5" s="17" t="s">
        <v>40</v>
      </c>
      <c r="Q5" s="17" t="s">
        <v>41</v>
      </c>
      <c r="R5" s="17" t="s">
        <v>42</v>
      </c>
      <c r="S5" s="17" t="s">
        <v>43</v>
      </c>
      <c r="T5" s="17" t="s">
        <v>44</v>
      </c>
    </row>
    <row r="6" customFormat="false" ht="48" hidden="false" customHeight="true" outlineLevel="0" collapsed="false">
      <c r="A6" s="18" t="s">
        <v>45</v>
      </c>
      <c r="B6" s="19" t="s">
        <v>46</v>
      </c>
      <c r="C6" s="20" t="s">
        <v>47</v>
      </c>
      <c r="D6" s="21" t="s">
        <v>48</v>
      </c>
      <c r="E6" s="22" t="s">
        <v>49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 t="str">
        <f aca="false">IFERROR(AVERAGEIF(F6:Q6,"&lt;&gt;"),"")</f>
        <v/>
      </c>
      <c r="S6" s="25" t="str">
        <f aca="false">IFERROR(IF(R6="","",( R6-3)/3),"")</f>
        <v/>
      </c>
      <c r="T6" s="26" t="str">
        <f aca="false">IFERROR(IF(S6="","Sin datos",IF(S6&gt;=0,"✅ CUMPLE",IF(S6&gt;=-0.2,"⚠️ ALERTA","🔴 CRÍTICO"))),"")</f>
        <v>Sin datos</v>
      </c>
    </row>
    <row r="7" customFormat="false" ht="48" hidden="false" customHeight="true" outlineLevel="0" collapsed="false">
      <c r="A7" s="27" t="s">
        <v>50</v>
      </c>
      <c r="B7" s="28" t="s">
        <v>51</v>
      </c>
      <c r="C7" s="29" t="s">
        <v>52</v>
      </c>
      <c r="D7" s="30" t="s">
        <v>48</v>
      </c>
      <c r="E7" s="22" t="s">
        <v>53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 t="str">
        <f aca="false">IFERROR(AVERAGEIF(F7:Q7,"&lt;&gt;"),"")</f>
        <v/>
      </c>
      <c r="S7" s="25" t="str">
        <f aca="false">IFERROR(IF(R7="","",(25000-R7)/25000),"")</f>
        <v/>
      </c>
      <c r="T7" s="26" t="str">
        <f aca="false">IFERROR(IF(S7="","Sin datos",IF(S7&gt;=0,"✅ CUMPLE",IF(S7&gt;=-0.2,"⚠️ ALERTA","🔴 CRÍTICO"))),"")</f>
        <v>Sin datos</v>
      </c>
    </row>
    <row r="8" customFormat="false" ht="48" hidden="false" customHeight="true" outlineLevel="0" collapsed="false">
      <c r="A8" s="18" t="s">
        <v>54</v>
      </c>
      <c r="B8" s="19" t="s">
        <v>55</v>
      </c>
      <c r="C8" s="20" t="s">
        <v>56</v>
      </c>
      <c r="D8" s="21" t="s">
        <v>57</v>
      </c>
      <c r="E8" s="22" t="s">
        <v>58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 t="str">
        <f aca="false">IFERROR(AVERAGEIF(F8:Q8,"&lt;&gt;"),"")</f>
        <v/>
      </c>
      <c r="S8" s="25" t="str">
        <f aca="false">IFERROR(IF(R8="","",( R8-0.45)/0.45),"")</f>
        <v/>
      </c>
      <c r="T8" s="26" t="str">
        <f aca="false">IFERROR(IF(S8="","Sin datos",IF(S8&gt;=0,"✅ CUMPLE",IF(S8&gt;=-0.2,"⚠️ ALERTA","🔴 CRÍTICO"))),"")</f>
        <v>Sin datos</v>
      </c>
    </row>
    <row r="9" customFormat="false" ht="48" hidden="false" customHeight="true" outlineLevel="0" collapsed="false">
      <c r="A9" s="27" t="s">
        <v>59</v>
      </c>
      <c r="B9" s="28" t="s">
        <v>55</v>
      </c>
      <c r="C9" s="29" t="s">
        <v>60</v>
      </c>
      <c r="D9" s="30" t="s">
        <v>48</v>
      </c>
      <c r="E9" s="22" t="s">
        <v>61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 t="str">
        <f aca="false">IFERROR(AVERAGEIF(F9:Q9,"&lt;&gt;"),"")</f>
        <v/>
      </c>
      <c r="S9" s="25" t="str">
        <f aca="false">IFERROR(IF(R9="","",( R9-0.02)/0.02),"")</f>
        <v/>
      </c>
      <c r="T9" s="26" t="str">
        <f aca="false">IFERROR(IF(S9="","Sin datos",IF(S9&gt;=0,"✅ CUMPLE",IF(S9&gt;=-0.2,"⚠️ ALERTA","🔴 CRÍTICO"))),"")</f>
        <v>Sin datos</v>
      </c>
    </row>
    <row r="10" customFormat="false" ht="48" hidden="false" customHeight="true" outlineLevel="0" collapsed="false">
      <c r="A10" s="18" t="s">
        <v>62</v>
      </c>
      <c r="B10" s="19" t="s">
        <v>55</v>
      </c>
      <c r="C10" s="20" t="s">
        <v>63</v>
      </c>
      <c r="D10" s="21" t="s">
        <v>64</v>
      </c>
      <c r="E10" s="22" t="s">
        <v>65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 t="str">
        <f aca="false">IFERROR(AVERAGEIF(F10:Q10,"&lt;&gt;"),"")</f>
        <v/>
      </c>
      <c r="S10" s="25" t="str">
        <f aca="false">IFERROR(IF(R10="","",( R10-0.3)/0.3),"")</f>
        <v/>
      </c>
      <c r="T10" s="26" t="str">
        <f aca="false">IFERROR(IF(S10="","Sin datos",IF(S10&gt;=0,"✅ CUMPLE",IF(S10&gt;=-0.2,"⚠️ ALERTA","🔴 CRÍTICO"))),"")</f>
        <v>Sin datos</v>
      </c>
    </row>
    <row r="11" customFormat="false" ht="48" hidden="false" customHeight="true" outlineLevel="0" collapsed="false">
      <c r="A11" s="27" t="s">
        <v>66</v>
      </c>
      <c r="B11" s="28" t="s">
        <v>67</v>
      </c>
      <c r="C11" s="29" t="s">
        <v>68</v>
      </c>
      <c r="D11" s="30" t="s">
        <v>69</v>
      </c>
      <c r="E11" s="22" t="s">
        <v>70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 t="str">
        <f aca="false">IFERROR(AVERAGEIF(F11:Q11,"&lt;&gt;"),"")</f>
        <v/>
      </c>
      <c r="S11" s="25" t="str">
        <f aca="false">IFERROR(IF(R11="","",( R11-10)/10),"")</f>
        <v/>
      </c>
      <c r="T11" s="26" t="str">
        <f aca="false">IFERROR(IF(S11="","Sin datos",IF(S11&gt;=0,"✅ CUMPLE",IF(S11&gt;=-0.2,"⚠️ ALERTA","🔴 CRÍTICO"))),"")</f>
        <v>Sin datos</v>
      </c>
    </row>
    <row r="14" customFormat="false" ht="30" hidden="false" customHeight="true" outlineLevel="0" collapsed="false">
      <c r="A14" s="35" t="s">
        <v>71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6" customFormat="false" ht="24" hidden="false" customHeight="true" outlineLevel="0" collapsed="false">
      <c r="A16" s="36" t="s">
        <v>72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customFormat="false" ht="19.5" hidden="false" customHeight="true" outlineLevel="0" collapsed="false">
      <c r="A17" s="37" t="s">
        <v>25</v>
      </c>
      <c r="B17" s="37"/>
      <c r="C17" s="37"/>
      <c r="D17" s="37"/>
      <c r="E17" s="37"/>
      <c r="F17" s="37"/>
      <c r="G17" s="37" t="s">
        <v>73</v>
      </c>
      <c r="H17" s="37"/>
      <c r="I17" s="37"/>
      <c r="J17" s="37"/>
      <c r="K17" s="37"/>
      <c r="L17" s="37"/>
      <c r="M17" s="37"/>
      <c r="N17" s="37" t="s">
        <v>74</v>
      </c>
      <c r="O17" s="37"/>
      <c r="P17" s="37"/>
      <c r="Q17" s="37"/>
      <c r="R17" s="37"/>
      <c r="S17" s="37"/>
      <c r="T17" s="37"/>
    </row>
    <row r="18" customFormat="false" ht="51.75" hidden="false" customHeight="true" outlineLevel="0" collapsed="false">
      <c r="A18" s="38" t="s">
        <v>75</v>
      </c>
      <c r="B18" s="38"/>
      <c r="C18" s="38"/>
      <c r="D18" s="38"/>
      <c r="E18" s="38"/>
      <c r="F18" s="38"/>
      <c r="G18" s="39" t="s">
        <v>76</v>
      </c>
      <c r="H18" s="39"/>
      <c r="I18" s="39"/>
      <c r="J18" s="39"/>
      <c r="K18" s="39"/>
      <c r="L18" s="39"/>
      <c r="M18" s="39"/>
      <c r="N18" s="40" t="s">
        <v>77</v>
      </c>
      <c r="O18" s="40"/>
      <c r="P18" s="40"/>
      <c r="Q18" s="40"/>
      <c r="R18" s="40"/>
      <c r="S18" s="40"/>
      <c r="T18" s="40"/>
    </row>
    <row r="19" customFormat="false" ht="51.75" hidden="false" customHeight="true" outlineLevel="0" collapsed="false">
      <c r="A19" s="41" t="s">
        <v>78</v>
      </c>
      <c r="B19" s="41"/>
      <c r="C19" s="41"/>
      <c r="D19" s="41"/>
      <c r="E19" s="41"/>
      <c r="F19" s="41"/>
      <c r="G19" s="39" t="s">
        <v>79</v>
      </c>
      <c r="H19" s="39"/>
      <c r="I19" s="39"/>
      <c r="J19" s="39"/>
      <c r="K19" s="39"/>
      <c r="L19" s="39"/>
      <c r="M19" s="39"/>
      <c r="N19" s="40" t="s">
        <v>80</v>
      </c>
      <c r="O19" s="40"/>
      <c r="P19" s="40"/>
      <c r="Q19" s="40"/>
      <c r="R19" s="40"/>
      <c r="S19" s="40"/>
      <c r="T19" s="40"/>
    </row>
    <row r="20" customFormat="false" ht="51.75" hidden="false" customHeight="true" outlineLevel="0" collapsed="false">
      <c r="A20" s="38" t="s">
        <v>81</v>
      </c>
      <c r="B20" s="38"/>
      <c r="C20" s="38"/>
      <c r="D20" s="38"/>
      <c r="E20" s="38"/>
      <c r="F20" s="38"/>
      <c r="G20" s="39" t="s">
        <v>82</v>
      </c>
      <c r="H20" s="39"/>
      <c r="I20" s="39"/>
      <c r="J20" s="39"/>
      <c r="K20" s="39"/>
      <c r="L20" s="39"/>
      <c r="M20" s="39"/>
      <c r="N20" s="40" t="s">
        <v>83</v>
      </c>
      <c r="O20" s="40"/>
      <c r="P20" s="40"/>
      <c r="Q20" s="40"/>
      <c r="R20" s="40"/>
      <c r="S20" s="40"/>
      <c r="T20" s="40"/>
    </row>
    <row r="21" customFormat="false" ht="51.75" hidden="false" customHeight="true" outlineLevel="0" collapsed="false">
      <c r="A21" s="41" t="s">
        <v>84</v>
      </c>
      <c r="B21" s="41"/>
      <c r="C21" s="41"/>
      <c r="D21" s="41"/>
      <c r="E21" s="41"/>
      <c r="F21" s="41"/>
      <c r="G21" s="39" t="s">
        <v>85</v>
      </c>
      <c r="H21" s="39"/>
      <c r="I21" s="39"/>
      <c r="J21" s="39"/>
      <c r="K21" s="39"/>
      <c r="L21" s="39"/>
      <c r="M21" s="39"/>
      <c r="N21" s="40" t="s">
        <v>86</v>
      </c>
      <c r="O21" s="40"/>
      <c r="P21" s="40"/>
      <c r="Q21" s="40"/>
      <c r="R21" s="40"/>
      <c r="S21" s="40"/>
      <c r="T21" s="40"/>
    </row>
    <row r="22" customFormat="false" ht="51.75" hidden="false" customHeight="true" outlineLevel="0" collapsed="false">
      <c r="A22" s="38" t="s">
        <v>87</v>
      </c>
      <c r="B22" s="38"/>
      <c r="C22" s="38"/>
      <c r="D22" s="38"/>
      <c r="E22" s="38"/>
      <c r="F22" s="38"/>
      <c r="G22" s="39" t="s">
        <v>88</v>
      </c>
      <c r="H22" s="39"/>
      <c r="I22" s="39"/>
      <c r="J22" s="39"/>
      <c r="K22" s="39"/>
      <c r="L22" s="39"/>
      <c r="M22" s="39"/>
      <c r="N22" s="40" t="s">
        <v>89</v>
      </c>
      <c r="O22" s="40"/>
      <c r="P22" s="40"/>
      <c r="Q22" s="40"/>
      <c r="R22" s="40"/>
      <c r="S22" s="40"/>
      <c r="T22" s="40"/>
    </row>
    <row r="23" customFormat="false" ht="51.75" hidden="false" customHeight="true" outlineLevel="0" collapsed="false">
      <c r="A23" s="41" t="s">
        <v>90</v>
      </c>
      <c r="B23" s="41"/>
      <c r="C23" s="41"/>
      <c r="D23" s="41"/>
      <c r="E23" s="41"/>
      <c r="F23" s="41"/>
      <c r="G23" s="39" t="s">
        <v>91</v>
      </c>
      <c r="H23" s="39"/>
      <c r="I23" s="39"/>
      <c r="J23" s="39"/>
      <c r="K23" s="39"/>
      <c r="L23" s="39"/>
      <c r="M23" s="39"/>
      <c r="N23" s="40" t="s">
        <v>92</v>
      </c>
      <c r="O23" s="40"/>
      <c r="P23" s="40"/>
      <c r="Q23" s="40"/>
      <c r="R23" s="40"/>
      <c r="S23" s="40"/>
      <c r="T23" s="40"/>
    </row>
  </sheetData>
  <mergeCells count="26">
    <mergeCell ref="A1:T1"/>
    <mergeCell ref="A2:T2"/>
    <mergeCell ref="A3:E3"/>
    <mergeCell ref="A14:T14"/>
    <mergeCell ref="A16:T16"/>
    <mergeCell ref="A17:F17"/>
    <mergeCell ref="G17:M17"/>
    <mergeCell ref="N17:T17"/>
    <mergeCell ref="A18:F18"/>
    <mergeCell ref="G18:M18"/>
    <mergeCell ref="N18:T18"/>
    <mergeCell ref="A19:F19"/>
    <mergeCell ref="G19:M19"/>
    <mergeCell ref="N19:T19"/>
    <mergeCell ref="A20:F20"/>
    <mergeCell ref="G20:M20"/>
    <mergeCell ref="N20:T20"/>
    <mergeCell ref="A21:F21"/>
    <mergeCell ref="G21:M21"/>
    <mergeCell ref="N21:T21"/>
    <mergeCell ref="A22:F22"/>
    <mergeCell ref="G22:M22"/>
    <mergeCell ref="N22:T22"/>
    <mergeCell ref="A23:F23"/>
    <mergeCell ref="G23:M23"/>
    <mergeCell ref="N23:T23"/>
  </mergeCells>
  <conditionalFormatting sqref="T6">
    <cfRule type="expression" priority="2" aboveAverage="0" equalAverage="0" bottom="0" percent="0" rank="0" text="" dxfId="0">
      <formula>T6="✅ CUMPLE"</formula>
    </cfRule>
    <cfRule type="expression" priority="3" aboveAverage="0" equalAverage="0" bottom="0" percent="0" rank="0" text="" dxfId="1">
      <formula>T6="⚠️ ALERTA"</formula>
    </cfRule>
    <cfRule type="expression" priority="4" aboveAverage="0" equalAverage="0" bottom="0" percent="0" rank="0" text="" dxfId="2">
      <formula>T6="🔴 CRÍTICO"</formula>
    </cfRule>
  </conditionalFormatting>
  <conditionalFormatting sqref="T7">
    <cfRule type="expression" priority="5" aboveAverage="0" equalAverage="0" bottom="0" percent="0" rank="0" text="" dxfId="0">
      <formula>T7="✅ CUMPLE"</formula>
    </cfRule>
    <cfRule type="expression" priority="6" aboveAverage="0" equalAverage="0" bottom="0" percent="0" rank="0" text="" dxfId="1">
      <formula>T7="⚠️ ALERTA"</formula>
    </cfRule>
    <cfRule type="expression" priority="7" aboveAverage="0" equalAverage="0" bottom="0" percent="0" rank="0" text="" dxfId="2">
      <formula>T7="🔴 CRÍTICO"</formula>
    </cfRule>
  </conditionalFormatting>
  <conditionalFormatting sqref="T8">
    <cfRule type="expression" priority="8" aboveAverage="0" equalAverage="0" bottom="0" percent="0" rank="0" text="" dxfId="0">
      <formula>T8="✅ CUMPLE"</formula>
    </cfRule>
    <cfRule type="expression" priority="9" aboveAverage="0" equalAverage="0" bottom="0" percent="0" rank="0" text="" dxfId="1">
      <formula>T8="⚠️ ALERTA"</formula>
    </cfRule>
    <cfRule type="expression" priority="10" aboveAverage="0" equalAverage="0" bottom="0" percent="0" rank="0" text="" dxfId="2">
      <formula>T8="🔴 CRÍTICO"</formula>
    </cfRule>
  </conditionalFormatting>
  <conditionalFormatting sqref="T9">
    <cfRule type="expression" priority="11" aboveAverage="0" equalAverage="0" bottom="0" percent="0" rank="0" text="" dxfId="0">
      <formula>T9="✅ CUMPLE"</formula>
    </cfRule>
    <cfRule type="expression" priority="12" aboveAverage="0" equalAverage="0" bottom="0" percent="0" rank="0" text="" dxfId="1">
      <formula>T9="⚠️ ALERTA"</formula>
    </cfRule>
    <cfRule type="expression" priority="13" aboveAverage="0" equalAverage="0" bottom="0" percent="0" rank="0" text="" dxfId="2">
      <formula>T9="🔴 CRÍTICO"</formula>
    </cfRule>
  </conditionalFormatting>
  <conditionalFormatting sqref="T10">
    <cfRule type="expression" priority="14" aboveAverage="0" equalAverage="0" bottom="0" percent="0" rank="0" text="" dxfId="0">
      <formula>T10="✅ CUMPLE"</formula>
    </cfRule>
    <cfRule type="expression" priority="15" aboveAverage="0" equalAverage="0" bottom="0" percent="0" rank="0" text="" dxfId="1">
      <formula>T10="⚠️ ALERTA"</formula>
    </cfRule>
    <cfRule type="expression" priority="16" aboveAverage="0" equalAverage="0" bottom="0" percent="0" rank="0" text="" dxfId="2">
      <formula>T10="🔴 CRÍTICO"</formula>
    </cfRule>
  </conditionalFormatting>
  <conditionalFormatting sqref="T11">
    <cfRule type="expression" priority="17" aboveAverage="0" equalAverage="0" bottom="0" percent="0" rank="0" text="" dxfId="0">
      <formula>T11="✅ CUMPLE"</formula>
    </cfRule>
    <cfRule type="expression" priority="18" aboveAverage="0" equalAverage="0" bottom="0" percent="0" rank="0" text="" dxfId="1">
      <formula>T11="⚠️ ALERTA"</formula>
    </cfRule>
    <cfRule type="expression" priority="19" aboveAverage="0" equalAverage="0" bottom="0" percent="0" rank="0" text="" dxfId="2">
      <formula>T11="🔴 CRÍTICO"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17" min="6" style="0" width="9"/>
    <col collapsed="false" customWidth="true" hidden="false" outlineLevel="0" max="18" min="18" style="0" width="11"/>
    <col collapsed="false" customWidth="true" hidden="false" outlineLevel="0" max="19" min="19" style="0" width="12"/>
    <col collapsed="false" customWidth="true" hidden="false" outlineLevel="0" max="20" min="20" style="0" width="14"/>
  </cols>
  <sheetData>
    <row r="1" customFormat="false" ht="36" hidden="false" customHeight="true" outlineLevel="0" collapsed="false">
      <c r="A1" s="13" t="s">
        <v>93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customFormat="false" ht="18" hidden="false" customHeight="true" outlineLevel="0" collapsed="false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customFormat="false" ht="19.5" hidden="false" customHeight="true" outlineLevel="0" collapsed="false">
      <c r="A3" s="15" t="s">
        <v>24</v>
      </c>
      <c r="B3" s="15"/>
      <c r="C3" s="15"/>
      <c r="D3" s="15"/>
      <c r="E3" s="15"/>
      <c r="F3" s="16" t="n">
        <v>2026</v>
      </c>
    </row>
    <row r="4" customFormat="false" ht="6" hidden="false" customHeight="true" outlineLevel="0" collapsed="false"/>
    <row r="5" customFormat="false" ht="30" hidden="false" customHeight="true" outlineLevel="0" collapsed="false">
      <c r="A5" s="17" t="s">
        <v>25</v>
      </c>
      <c r="B5" s="17" t="s">
        <v>26</v>
      </c>
      <c r="C5" s="17" t="s">
        <v>27</v>
      </c>
      <c r="D5" s="17" t="s">
        <v>28</v>
      </c>
      <c r="E5" s="17" t="s">
        <v>29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36</v>
      </c>
      <c r="M5" s="17" t="s">
        <v>37</v>
      </c>
      <c r="N5" s="17" t="s">
        <v>38</v>
      </c>
      <c r="O5" s="17" t="s">
        <v>39</v>
      </c>
      <c r="P5" s="17" t="s">
        <v>40</v>
      </c>
      <c r="Q5" s="17" t="s">
        <v>41</v>
      </c>
      <c r="R5" s="17" t="s">
        <v>42</v>
      </c>
      <c r="S5" s="17" t="s">
        <v>43</v>
      </c>
      <c r="T5" s="17" t="s">
        <v>44</v>
      </c>
    </row>
    <row r="6" customFormat="false" ht="48" hidden="false" customHeight="true" outlineLevel="0" collapsed="false">
      <c r="A6" s="18" t="s">
        <v>94</v>
      </c>
      <c r="B6" s="19" t="s">
        <v>95</v>
      </c>
      <c r="C6" s="20" t="s">
        <v>96</v>
      </c>
      <c r="D6" s="21" t="s">
        <v>97</v>
      </c>
      <c r="E6" s="22" t="s">
        <v>98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 t="str">
        <f aca="false">IFERROR(AVERAGEIF(F6:Q6,"&lt;&gt;"),"")</f>
        <v/>
      </c>
      <c r="S6" s="25" t="str">
        <f aca="false">IFERROR(IF(R6="","",(5-R6)/5),"")</f>
        <v/>
      </c>
      <c r="T6" s="26" t="str">
        <f aca="false">IFERROR(IF(S6="","Sin datos",IF(S6&gt;=0,"✅ CUMPLE",IF(S6&gt;=-0.2,"⚠️ ALERTA","🔴 CRÍTICO"))),"")</f>
        <v>Sin datos</v>
      </c>
    </row>
    <row r="7" customFormat="false" ht="48" hidden="false" customHeight="true" outlineLevel="0" collapsed="false">
      <c r="A7" s="27" t="s">
        <v>99</v>
      </c>
      <c r="B7" s="28" t="s">
        <v>55</v>
      </c>
      <c r="C7" s="29" t="s">
        <v>100</v>
      </c>
      <c r="D7" s="30" t="s">
        <v>48</v>
      </c>
      <c r="E7" s="22" t="s">
        <v>101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 t="str">
        <f aca="false">IFERROR(AVERAGEIF(F7:Q7,"&lt;&gt;"),"")</f>
        <v/>
      </c>
      <c r="S7" s="25" t="str">
        <f aca="false">IFERROR(IF(R7="","",( R7-0.35)/0.35),"")</f>
        <v/>
      </c>
      <c r="T7" s="26" t="str">
        <f aca="false">IFERROR(IF(S7="","Sin datos",IF(S7&gt;=0,"✅ CUMPLE",IF(S7&gt;=-0.2,"⚠️ ALERTA","🔴 CRÍTICO"))),"")</f>
        <v>Sin datos</v>
      </c>
    </row>
    <row r="8" customFormat="false" ht="48" hidden="false" customHeight="true" outlineLevel="0" collapsed="false">
      <c r="A8" s="18" t="s">
        <v>102</v>
      </c>
      <c r="B8" s="19" t="s">
        <v>55</v>
      </c>
      <c r="C8" s="20" t="s">
        <v>103</v>
      </c>
      <c r="D8" s="21" t="s">
        <v>48</v>
      </c>
      <c r="E8" s="22" t="s">
        <v>104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 t="str">
        <f aca="false">IFERROR(AVERAGEIF(F8:Q8,"&lt;&gt;"),"")</f>
        <v/>
      </c>
      <c r="S8" s="25" t="str">
        <f aca="false">IFERROR(IF(R8="","",( R8-0.6)/0.6),"")</f>
        <v/>
      </c>
      <c r="T8" s="26" t="str">
        <f aca="false">IFERROR(IF(S8="","Sin datos",IF(S8&gt;=0,"✅ CUMPLE",IF(S8&gt;=-0.2,"⚠️ ALERTA","🔴 CRÍTICO"))),"")</f>
        <v>Sin datos</v>
      </c>
    </row>
    <row r="9" customFormat="false" ht="48" hidden="false" customHeight="true" outlineLevel="0" collapsed="false">
      <c r="A9" s="27" t="s">
        <v>105</v>
      </c>
      <c r="B9" s="28" t="s">
        <v>106</v>
      </c>
      <c r="C9" s="29" t="s">
        <v>107</v>
      </c>
      <c r="D9" s="30" t="s">
        <v>69</v>
      </c>
      <c r="E9" s="22" t="s">
        <v>108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2" t="str">
        <f aca="false">IFERROR(AVERAGEIF(F9:Q9,"&lt;&gt;"),"")</f>
        <v/>
      </c>
      <c r="S9" s="25" t="str">
        <f aca="false">IFERROR(IF(R9="","",( R9-200000)/200000),"")</f>
        <v/>
      </c>
      <c r="T9" s="26" t="str">
        <f aca="false">IFERROR(IF(S9="","Sin datos",IF(S9&gt;=0,"✅ CUMPLE",IF(S9&gt;=-0.2,"⚠️ ALERTA","🔴 CRÍTICO"))),"")</f>
        <v>Sin datos</v>
      </c>
    </row>
    <row r="10" customFormat="false" ht="48" hidden="false" customHeight="true" outlineLevel="0" collapsed="false">
      <c r="A10" s="18" t="s">
        <v>109</v>
      </c>
      <c r="B10" s="19" t="s">
        <v>46</v>
      </c>
      <c r="C10" s="20" t="s">
        <v>110</v>
      </c>
      <c r="D10" s="21" t="s">
        <v>69</v>
      </c>
      <c r="E10" s="22" t="s">
        <v>111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 t="str">
        <f aca="false">IFERROR(AVERAGEIF(F10:Q10,"&lt;&gt;"),"")</f>
        <v/>
      </c>
      <c r="S10" s="25" t="str">
        <f aca="false">IFERROR(IF(R10="","",( R10-2)/2),"")</f>
        <v/>
      </c>
      <c r="T10" s="26" t="str">
        <f aca="false">IFERROR(IF(S10="","Sin datos",IF(S10&gt;=0,"✅ CUMPLE",IF(S10&gt;=-0.2,"⚠️ ALERTA","🔴 CRÍTICO"))),"")</f>
        <v>Sin datos</v>
      </c>
    </row>
    <row r="11" customFormat="false" ht="48" hidden="false" customHeight="true" outlineLevel="0" collapsed="false">
      <c r="A11" s="27" t="s">
        <v>112</v>
      </c>
      <c r="B11" s="28" t="s">
        <v>55</v>
      </c>
      <c r="C11" s="29" t="s">
        <v>113</v>
      </c>
      <c r="D11" s="30" t="s">
        <v>69</v>
      </c>
      <c r="E11" s="22" t="s">
        <v>114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 t="str">
        <f aca="false">IFERROR(AVERAGEIF(F11:Q11,"&lt;&gt;"),"")</f>
        <v/>
      </c>
      <c r="S11" s="25" t="str">
        <f aca="false">IFERROR(IF(R11="","",( R11-0.2)/0.2),"")</f>
        <v/>
      </c>
      <c r="T11" s="26" t="str">
        <f aca="false">IFERROR(IF(S11="","Sin datos",IF(S11&gt;=0,"✅ CUMPLE",IF(S11&gt;=-0.2,"⚠️ ALERTA","🔴 CRÍTICO"))),"")</f>
        <v>Sin datos</v>
      </c>
    </row>
    <row r="14" customFormat="false" ht="30" hidden="false" customHeight="true" outlineLevel="0" collapsed="false">
      <c r="A14" s="35" t="s">
        <v>71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6" customFormat="false" ht="24" hidden="false" customHeight="true" outlineLevel="0" collapsed="false">
      <c r="A16" s="36" t="s">
        <v>115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customFormat="false" ht="19.5" hidden="false" customHeight="true" outlineLevel="0" collapsed="false">
      <c r="A17" s="37" t="s">
        <v>25</v>
      </c>
      <c r="B17" s="37"/>
      <c r="C17" s="37"/>
      <c r="D17" s="37"/>
      <c r="E17" s="37"/>
      <c r="F17" s="37"/>
      <c r="G17" s="37" t="s">
        <v>73</v>
      </c>
      <c r="H17" s="37"/>
      <c r="I17" s="37"/>
      <c r="J17" s="37"/>
      <c r="K17" s="37"/>
      <c r="L17" s="37"/>
      <c r="M17" s="37"/>
      <c r="N17" s="37" t="s">
        <v>74</v>
      </c>
      <c r="O17" s="37"/>
      <c r="P17" s="37"/>
      <c r="Q17" s="37"/>
      <c r="R17" s="37"/>
      <c r="S17" s="37"/>
      <c r="T17" s="37"/>
    </row>
    <row r="18" customFormat="false" ht="51.75" hidden="false" customHeight="true" outlineLevel="0" collapsed="false">
      <c r="A18" s="38" t="s">
        <v>116</v>
      </c>
      <c r="B18" s="38"/>
      <c r="C18" s="38"/>
      <c r="D18" s="38"/>
      <c r="E18" s="38"/>
      <c r="F18" s="38"/>
      <c r="G18" s="39" t="s">
        <v>117</v>
      </c>
      <c r="H18" s="39"/>
      <c r="I18" s="39"/>
      <c r="J18" s="39"/>
      <c r="K18" s="39"/>
      <c r="L18" s="39"/>
      <c r="M18" s="39"/>
      <c r="N18" s="40" t="s">
        <v>118</v>
      </c>
      <c r="O18" s="40"/>
      <c r="P18" s="40"/>
      <c r="Q18" s="40"/>
      <c r="R18" s="40"/>
      <c r="S18" s="40"/>
      <c r="T18" s="40"/>
    </row>
    <row r="19" customFormat="false" ht="51.75" hidden="false" customHeight="true" outlineLevel="0" collapsed="false">
      <c r="A19" s="41" t="s">
        <v>119</v>
      </c>
      <c r="B19" s="41"/>
      <c r="C19" s="41"/>
      <c r="D19" s="41"/>
      <c r="E19" s="41"/>
      <c r="F19" s="41"/>
      <c r="G19" s="39" t="s">
        <v>120</v>
      </c>
      <c r="H19" s="39"/>
      <c r="I19" s="39"/>
      <c r="J19" s="39"/>
      <c r="K19" s="39"/>
      <c r="L19" s="39"/>
      <c r="M19" s="39"/>
      <c r="N19" s="40" t="s">
        <v>121</v>
      </c>
      <c r="O19" s="40"/>
      <c r="P19" s="40"/>
      <c r="Q19" s="40"/>
      <c r="R19" s="40"/>
      <c r="S19" s="40"/>
      <c r="T19" s="40"/>
    </row>
    <row r="20" customFormat="false" ht="51.75" hidden="false" customHeight="true" outlineLevel="0" collapsed="false">
      <c r="A20" s="38" t="s">
        <v>122</v>
      </c>
      <c r="B20" s="38"/>
      <c r="C20" s="38"/>
      <c r="D20" s="38"/>
      <c r="E20" s="38"/>
      <c r="F20" s="38"/>
      <c r="G20" s="39" t="s">
        <v>123</v>
      </c>
      <c r="H20" s="39"/>
      <c r="I20" s="39"/>
      <c r="J20" s="39"/>
      <c r="K20" s="39"/>
      <c r="L20" s="39"/>
      <c r="M20" s="39"/>
      <c r="N20" s="40" t="s">
        <v>124</v>
      </c>
      <c r="O20" s="40"/>
      <c r="P20" s="40"/>
      <c r="Q20" s="40"/>
      <c r="R20" s="40"/>
      <c r="S20" s="40"/>
      <c r="T20" s="40"/>
    </row>
    <row r="21" customFormat="false" ht="51.75" hidden="false" customHeight="true" outlineLevel="0" collapsed="false">
      <c r="A21" s="41" t="s">
        <v>125</v>
      </c>
      <c r="B21" s="41"/>
      <c r="C21" s="41"/>
      <c r="D21" s="41"/>
      <c r="E21" s="41"/>
      <c r="F21" s="41"/>
      <c r="G21" s="39" t="s">
        <v>126</v>
      </c>
      <c r="H21" s="39"/>
      <c r="I21" s="39"/>
      <c r="J21" s="39"/>
      <c r="K21" s="39"/>
      <c r="L21" s="39"/>
      <c r="M21" s="39"/>
      <c r="N21" s="40" t="s">
        <v>127</v>
      </c>
      <c r="O21" s="40"/>
      <c r="P21" s="40"/>
      <c r="Q21" s="40"/>
      <c r="R21" s="40"/>
      <c r="S21" s="40"/>
      <c r="T21" s="40"/>
    </row>
    <row r="22" customFormat="false" ht="51.75" hidden="false" customHeight="true" outlineLevel="0" collapsed="false">
      <c r="A22" s="38" t="s">
        <v>128</v>
      </c>
      <c r="B22" s="38"/>
      <c r="C22" s="38"/>
      <c r="D22" s="38"/>
      <c r="E22" s="38"/>
      <c r="F22" s="38"/>
      <c r="G22" s="39" t="s">
        <v>129</v>
      </c>
      <c r="H22" s="39"/>
      <c r="I22" s="39"/>
      <c r="J22" s="39"/>
      <c r="K22" s="39"/>
      <c r="L22" s="39"/>
      <c r="M22" s="39"/>
      <c r="N22" s="40" t="s">
        <v>130</v>
      </c>
      <c r="O22" s="40"/>
      <c r="P22" s="40"/>
      <c r="Q22" s="40"/>
      <c r="R22" s="40"/>
      <c r="S22" s="40"/>
      <c r="T22" s="40"/>
    </row>
    <row r="23" customFormat="false" ht="51.75" hidden="false" customHeight="true" outlineLevel="0" collapsed="false">
      <c r="A23" s="41" t="s">
        <v>131</v>
      </c>
      <c r="B23" s="41"/>
      <c r="C23" s="41"/>
      <c r="D23" s="41"/>
      <c r="E23" s="41"/>
      <c r="F23" s="41"/>
      <c r="G23" s="39" t="s">
        <v>132</v>
      </c>
      <c r="H23" s="39"/>
      <c r="I23" s="39"/>
      <c r="J23" s="39"/>
      <c r="K23" s="39"/>
      <c r="L23" s="39"/>
      <c r="M23" s="39"/>
      <c r="N23" s="40" t="s">
        <v>133</v>
      </c>
      <c r="O23" s="40"/>
      <c r="P23" s="40"/>
      <c r="Q23" s="40"/>
      <c r="R23" s="40"/>
      <c r="S23" s="40"/>
      <c r="T23" s="40"/>
    </row>
  </sheetData>
  <mergeCells count="26">
    <mergeCell ref="A1:T1"/>
    <mergeCell ref="A2:T2"/>
    <mergeCell ref="A3:E3"/>
    <mergeCell ref="A14:T14"/>
    <mergeCell ref="A16:T16"/>
    <mergeCell ref="A17:F17"/>
    <mergeCell ref="G17:M17"/>
    <mergeCell ref="N17:T17"/>
    <mergeCell ref="A18:F18"/>
    <mergeCell ref="G18:M18"/>
    <mergeCell ref="N18:T18"/>
    <mergeCell ref="A19:F19"/>
    <mergeCell ref="G19:M19"/>
    <mergeCell ref="N19:T19"/>
    <mergeCell ref="A20:F20"/>
    <mergeCell ref="G20:M20"/>
    <mergeCell ref="N20:T20"/>
    <mergeCell ref="A21:F21"/>
    <mergeCell ref="G21:M21"/>
    <mergeCell ref="N21:T21"/>
    <mergeCell ref="A22:F22"/>
    <mergeCell ref="G22:M22"/>
    <mergeCell ref="N22:T22"/>
    <mergeCell ref="A23:F23"/>
    <mergeCell ref="G23:M23"/>
    <mergeCell ref="N23:T23"/>
  </mergeCells>
  <conditionalFormatting sqref="T6">
    <cfRule type="expression" priority="2" aboveAverage="0" equalAverage="0" bottom="0" percent="0" rank="0" text="" dxfId="0">
      <formula>T6="✅ CUMPLE"</formula>
    </cfRule>
    <cfRule type="expression" priority="3" aboveAverage="0" equalAverage="0" bottom="0" percent="0" rank="0" text="" dxfId="1">
      <formula>T6="⚠️ ALERTA"</formula>
    </cfRule>
    <cfRule type="expression" priority="4" aboveAverage="0" equalAverage="0" bottom="0" percent="0" rank="0" text="" dxfId="2">
      <formula>T6="🔴 CRÍTICO"</formula>
    </cfRule>
  </conditionalFormatting>
  <conditionalFormatting sqref="T7">
    <cfRule type="expression" priority="5" aboveAverage="0" equalAverage="0" bottom="0" percent="0" rank="0" text="" dxfId="0">
      <formula>T7="✅ CUMPLE"</formula>
    </cfRule>
    <cfRule type="expression" priority="6" aboveAverage="0" equalAverage="0" bottom="0" percent="0" rank="0" text="" dxfId="1">
      <formula>T7="⚠️ ALERTA"</formula>
    </cfRule>
    <cfRule type="expression" priority="7" aboveAverage="0" equalAverage="0" bottom="0" percent="0" rank="0" text="" dxfId="2">
      <formula>T7="🔴 CRÍTICO"</formula>
    </cfRule>
  </conditionalFormatting>
  <conditionalFormatting sqref="T8">
    <cfRule type="expression" priority="8" aboveAverage="0" equalAverage="0" bottom="0" percent="0" rank="0" text="" dxfId="0">
      <formula>T8="✅ CUMPLE"</formula>
    </cfRule>
    <cfRule type="expression" priority="9" aboveAverage="0" equalAverage="0" bottom="0" percent="0" rank="0" text="" dxfId="1">
      <formula>T8="⚠️ ALERTA"</formula>
    </cfRule>
    <cfRule type="expression" priority="10" aboveAverage="0" equalAverage="0" bottom="0" percent="0" rank="0" text="" dxfId="2">
      <formula>T8="🔴 CRÍTICO"</formula>
    </cfRule>
  </conditionalFormatting>
  <conditionalFormatting sqref="T9">
    <cfRule type="expression" priority="11" aboveAverage="0" equalAverage="0" bottom="0" percent="0" rank="0" text="" dxfId="0">
      <formula>T9="✅ CUMPLE"</formula>
    </cfRule>
    <cfRule type="expression" priority="12" aboveAverage="0" equalAverage="0" bottom="0" percent="0" rank="0" text="" dxfId="1">
      <formula>T9="⚠️ ALERTA"</formula>
    </cfRule>
    <cfRule type="expression" priority="13" aboveAverage="0" equalAverage="0" bottom="0" percent="0" rank="0" text="" dxfId="2">
      <formula>T9="🔴 CRÍTICO"</formula>
    </cfRule>
  </conditionalFormatting>
  <conditionalFormatting sqref="T10">
    <cfRule type="expression" priority="14" aboveAverage="0" equalAverage="0" bottom="0" percent="0" rank="0" text="" dxfId="0">
      <formula>T10="✅ CUMPLE"</formula>
    </cfRule>
    <cfRule type="expression" priority="15" aboveAverage="0" equalAverage="0" bottom="0" percent="0" rank="0" text="" dxfId="1">
      <formula>T10="⚠️ ALERTA"</formula>
    </cfRule>
    <cfRule type="expression" priority="16" aboveAverage="0" equalAverage="0" bottom="0" percent="0" rank="0" text="" dxfId="2">
      <formula>T10="🔴 CRÍTICO"</formula>
    </cfRule>
  </conditionalFormatting>
  <conditionalFormatting sqref="T11">
    <cfRule type="expression" priority="17" aboveAverage="0" equalAverage="0" bottom="0" percent="0" rank="0" text="" dxfId="0">
      <formula>T11="✅ CUMPLE"</formula>
    </cfRule>
    <cfRule type="expression" priority="18" aboveAverage="0" equalAverage="0" bottom="0" percent="0" rank="0" text="" dxfId="1">
      <formula>T11="⚠️ ALERTA"</formula>
    </cfRule>
    <cfRule type="expression" priority="19" aboveAverage="0" equalAverage="0" bottom="0" percent="0" rank="0" text="" dxfId="2">
      <formula>T11="🔴 CRÍTICO"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17" min="6" style="0" width="9"/>
    <col collapsed="false" customWidth="true" hidden="false" outlineLevel="0" max="18" min="18" style="0" width="11"/>
    <col collapsed="false" customWidth="true" hidden="false" outlineLevel="0" max="19" min="19" style="0" width="12"/>
    <col collapsed="false" customWidth="true" hidden="false" outlineLevel="0" max="20" min="20" style="0" width="14"/>
  </cols>
  <sheetData>
    <row r="1" customFormat="false" ht="36" hidden="false" customHeight="true" outlineLevel="0" collapsed="false">
      <c r="A1" s="13" t="s">
        <v>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customFormat="false" ht="18" hidden="false" customHeight="true" outlineLevel="0" collapsed="false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customFormat="false" ht="19.5" hidden="false" customHeight="true" outlineLevel="0" collapsed="false">
      <c r="A3" s="15" t="s">
        <v>24</v>
      </c>
      <c r="B3" s="15"/>
      <c r="C3" s="15"/>
      <c r="D3" s="15"/>
      <c r="E3" s="15"/>
      <c r="F3" s="16" t="n">
        <v>2026</v>
      </c>
    </row>
    <row r="4" customFormat="false" ht="6" hidden="false" customHeight="true" outlineLevel="0" collapsed="false"/>
    <row r="5" customFormat="false" ht="30" hidden="false" customHeight="true" outlineLevel="0" collapsed="false">
      <c r="A5" s="17" t="s">
        <v>25</v>
      </c>
      <c r="B5" s="17" t="s">
        <v>26</v>
      </c>
      <c r="C5" s="17" t="s">
        <v>27</v>
      </c>
      <c r="D5" s="17" t="s">
        <v>28</v>
      </c>
      <c r="E5" s="17" t="s">
        <v>29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36</v>
      </c>
      <c r="M5" s="17" t="s">
        <v>37</v>
      </c>
      <c r="N5" s="17" t="s">
        <v>38</v>
      </c>
      <c r="O5" s="17" t="s">
        <v>39</v>
      </c>
      <c r="P5" s="17" t="s">
        <v>40</v>
      </c>
      <c r="Q5" s="17" t="s">
        <v>41</v>
      </c>
      <c r="R5" s="17" t="s">
        <v>42</v>
      </c>
      <c r="S5" s="17" t="s">
        <v>43</v>
      </c>
      <c r="T5" s="17" t="s">
        <v>44</v>
      </c>
    </row>
    <row r="6" customFormat="false" ht="48" hidden="false" customHeight="true" outlineLevel="0" collapsed="false">
      <c r="A6" s="18" t="s">
        <v>135</v>
      </c>
      <c r="B6" s="19" t="s">
        <v>55</v>
      </c>
      <c r="C6" s="20" t="s">
        <v>136</v>
      </c>
      <c r="D6" s="21" t="s">
        <v>48</v>
      </c>
      <c r="E6" s="22" t="s">
        <v>137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 t="str">
        <f aca="false">IFERROR(AVERAGEIF(F6:Q6,"&lt;&gt;"),"")</f>
        <v/>
      </c>
      <c r="S6" s="25" t="str">
        <f aca="false">IFERROR(IF(R6="","",(0.1-R6)/0.1),"")</f>
        <v/>
      </c>
      <c r="T6" s="26" t="str">
        <f aca="false">IFERROR(IF(S6="","Sin datos",IF(S6&gt;=0,"✅ CUMPLE",IF(S6&gt;=-0.2,"⚠️ ALERTA","🔴 CRÍTICO"))),"")</f>
        <v>Sin datos</v>
      </c>
    </row>
    <row r="7" customFormat="false" ht="48" hidden="false" customHeight="true" outlineLevel="0" collapsed="false">
      <c r="A7" s="27" t="s">
        <v>138</v>
      </c>
      <c r="B7" s="28" t="s">
        <v>55</v>
      </c>
      <c r="C7" s="29" t="s">
        <v>139</v>
      </c>
      <c r="D7" s="30" t="s">
        <v>48</v>
      </c>
      <c r="E7" s="22" t="s">
        <v>140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 t="str">
        <f aca="false">IFERROR(AVERAGEIF(F7:Q7,"&lt;&gt;"),"")</f>
        <v/>
      </c>
      <c r="S7" s="25" t="str">
        <f aca="false">IFERROR(IF(R7="","",(0.02-R7)/0.02),"")</f>
        <v/>
      </c>
      <c r="T7" s="26" t="str">
        <f aca="false">IFERROR(IF(S7="","Sin datos",IF(S7&gt;=0,"✅ CUMPLE",IF(S7&gt;=-0.2,"⚠️ ALERTA","🔴 CRÍTICO"))),"")</f>
        <v>Sin datos</v>
      </c>
    </row>
    <row r="8" customFormat="false" ht="48" hidden="false" customHeight="true" outlineLevel="0" collapsed="false">
      <c r="A8" s="18" t="s">
        <v>141</v>
      </c>
      <c r="B8" s="19" t="s">
        <v>142</v>
      </c>
      <c r="C8" s="20" t="s">
        <v>143</v>
      </c>
      <c r="D8" s="21" t="s">
        <v>69</v>
      </c>
      <c r="E8" s="22" t="s">
        <v>144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 t="str">
        <f aca="false">IFERROR(AVERAGEIF(F8:Q8,"&lt;&gt;"),"")</f>
        <v/>
      </c>
      <c r="S8" s="25" t="str">
        <f aca="false">IFERROR(IF(R8="","",( R8-1)/1),"")</f>
        <v/>
      </c>
      <c r="T8" s="26" t="str">
        <f aca="false">IFERROR(IF(S8="","Sin datos",IF(S8&gt;=0,"✅ CUMPLE",IF(S8&gt;=-0.2,"⚠️ ALERTA","🔴 CRÍTICO"))),"")</f>
        <v>Sin datos</v>
      </c>
    </row>
    <row r="9" customFormat="false" ht="48" hidden="false" customHeight="true" outlineLevel="0" collapsed="false">
      <c r="A9" s="27" t="s">
        <v>145</v>
      </c>
      <c r="B9" s="28" t="s">
        <v>106</v>
      </c>
      <c r="C9" s="29" t="s">
        <v>146</v>
      </c>
      <c r="D9" s="30" t="s">
        <v>69</v>
      </c>
      <c r="E9" s="22" t="s">
        <v>147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2" t="str">
        <f aca="false">IFERROR(AVERAGEIF(F9:Q9,"&lt;&gt;"),"")</f>
        <v/>
      </c>
      <c r="S9" s="25" t="str">
        <f aca="false">IFERROR(IF(R9="","",(150000-R9)/150000),"")</f>
        <v/>
      </c>
      <c r="T9" s="26" t="str">
        <f aca="false">IFERROR(IF(S9="","Sin datos",IF(S9&gt;=0,"✅ CUMPLE",IF(S9&gt;=-0.2,"⚠️ ALERTA","🔴 CRÍTICO"))),"")</f>
        <v>Sin datos</v>
      </c>
    </row>
    <row r="10" customFormat="false" ht="48" hidden="false" customHeight="true" outlineLevel="0" collapsed="false">
      <c r="A10" s="18" t="s">
        <v>148</v>
      </c>
      <c r="B10" s="19" t="s">
        <v>55</v>
      </c>
      <c r="C10" s="20" t="s">
        <v>149</v>
      </c>
      <c r="D10" s="21" t="s">
        <v>48</v>
      </c>
      <c r="E10" s="22" t="s">
        <v>150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 t="str">
        <f aca="false">IFERROR(AVERAGEIF(F10:Q10,"&lt;&gt;"),"")</f>
        <v/>
      </c>
      <c r="S10" s="25" t="str">
        <f aca="false">IFERROR(IF(R10="","",( R10-0.8)/0.8),"")</f>
        <v/>
      </c>
      <c r="T10" s="26" t="str">
        <f aca="false">IFERROR(IF(S10="","Sin datos",IF(S10&gt;=0,"✅ CUMPLE",IF(S10&gt;=-0.2,"⚠️ ALERTA","🔴 CRÍTICO"))),"")</f>
        <v>Sin datos</v>
      </c>
    </row>
    <row r="13" customFormat="false" ht="30" hidden="false" customHeight="true" outlineLevel="0" collapsed="false">
      <c r="A13" s="35" t="s">
        <v>71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5" customFormat="false" ht="24" hidden="false" customHeight="true" outlineLevel="0" collapsed="false">
      <c r="A15" s="36" t="s">
        <v>151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customFormat="false" ht="19.5" hidden="false" customHeight="true" outlineLevel="0" collapsed="false">
      <c r="A16" s="37" t="s">
        <v>25</v>
      </c>
      <c r="B16" s="37"/>
      <c r="C16" s="37"/>
      <c r="D16" s="37"/>
      <c r="E16" s="37"/>
      <c r="F16" s="37"/>
      <c r="G16" s="37" t="s">
        <v>73</v>
      </c>
      <c r="H16" s="37"/>
      <c r="I16" s="37"/>
      <c r="J16" s="37"/>
      <c r="K16" s="37"/>
      <c r="L16" s="37"/>
      <c r="M16" s="37"/>
      <c r="N16" s="37" t="s">
        <v>74</v>
      </c>
      <c r="O16" s="37"/>
      <c r="P16" s="37"/>
      <c r="Q16" s="37"/>
      <c r="R16" s="37"/>
      <c r="S16" s="37"/>
      <c r="T16" s="37"/>
    </row>
    <row r="17" customFormat="false" ht="51.75" hidden="false" customHeight="true" outlineLevel="0" collapsed="false">
      <c r="A17" s="38" t="s">
        <v>152</v>
      </c>
      <c r="B17" s="38"/>
      <c r="C17" s="38"/>
      <c r="D17" s="38"/>
      <c r="E17" s="38"/>
      <c r="F17" s="38"/>
      <c r="G17" s="39" t="s">
        <v>153</v>
      </c>
      <c r="H17" s="39"/>
      <c r="I17" s="39"/>
      <c r="J17" s="39"/>
      <c r="K17" s="39"/>
      <c r="L17" s="39"/>
      <c r="M17" s="39"/>
      <c r="N17" s="40" t="s">
        <v>154</v>
      </c>
      <c r="O17" s="40"/>
      <c r="P17" s="40"/>
      <c r="Q17" s="40"/>
      <c r="R17" s="40"/>
      <c r="S17" s="40"/>
      <c r="T17" s="40"/>
    </row>
    <row r="18" customFormat="false" ht="51.75" hidden="false" customHeight="true" outlineLevel="0" collapsed="false">
      <c r="A18" s="41" t="s">
        <v>155</v>
      </c>
      <c r="B18" s="41"/>
      <c r="C18" s="41"/>
      <c r="D18" s="41"/>
      <c r="E18" s="41"/>
      <c r="F18" s="41"/>
      <c r="G18" s="39" t="s">
        <v>156</v>
      </c>
      <c r="H18" s="39"/>
      <c r="I18" s="39"/>
      <c r="J18" s="39"/>
      <c r="K18" s="39"/>
      <c r="L18" s="39"/>
      <c r="M18" s="39"/>
      <c r="N18" s="40" t="s">
        <v>157</v>
      </c>
      <c r="O18" s="40"/>
      <c r="P18" s="40"/>
      <c r="Q18" s="40"/>
      <c r="R18" s="40"/>
      <c r="S18" s="40"/>
      <c r="T18" s="40"/>
    </row>
    <row r="19" customFormat="false" ht="51.75" hidden="false" customHeight="true" outlineLevel="0" collapsed="false">
      <c r="A19" s="38" t="s">
        <v>158</v>
      </c>
      <c r="B19" s="38"/>
      <c r="C19" s="38"/>
      <c r="D19" s="38"/>
      <c r="E19" s="38"/>
      <c r="F19" s="38"/>
      <c r="G19" s="39" t="s">
        <v>159</v>
      </c>
      <c r="H19" s="39"/>
      <c r="I19" s="39"/>
      <c r="J19" s="39"/>
      <c r="K19" s="39"/>
      <c r="L19" s="39"/>
      <c r="M19" s="39"/>
      <c r="N19" s="40" t="s">
        <v>160</v>
      </c>
      <c r="O19" s="40"/>
      <c r="P19" s="40"/>
      <c r="Q19" s="40"/>
      <c r="R19" s="40"/>
      <c r="S19" s="40"/>
      <c r="T19" s="40"/>
    </row>
    <row r="20" customFormat="false" ht="51.75" hidden="false" customHeight="true" outlineLevel="0" collapsed="false">
      <c r="A20" s="41" t="s">
        <v>161</v>
      </c>
      <c r="B20" s="41"/>
      <c r="C20" s="41"/>
      <c r="D20" s="41"/>
      <c r="E20" s="41"/>
      <c r="F20" s="41"/>
      <c r="G20" s="39" t="s">
        <v>162</v>
      </c>
      <c r="H20" s="39"/>
      <c r="I20" s="39"/>
      <c r="J20" s="39"/>
      <c r="K20" s="39"/>
      <c r="L20" s="39"/>
      <c r="M20" s="39"/>
      <c r="N20" s="40" t="s">
        <v>163</v>
      </c>
      <c r="O20" s="40"/>
      <c r="P20" s="40"/>
      <c r="Q20" s="40"/>
      <c r="R20" s="40"/>
      <c r="S20" s="40"/>
      <c r="T20" s="40"/>
    </row>
    <row r="21" customFormat="false" ht="51.75" hidden="false" customHeight="true" outlineLevel="0" collapsed="false">
      <c r="A21" s="38" t="s">
        <v>164</v>
      </c>
      <c r="B21" s="38"/>
      <c r="C21" s="38"/>
      <c r="D21" s="38"/>
      <c r="E21" s="38"/>
      <c r="F21" s="38"/>
      <c r="G21" s="39" t="s">
        <v>165</v>
      </c>
      <c r="H21" s="39"/>
      <c r="I21" s="39"/>
      <c r="J21" s="39"/>
      <c r="K21" s="39"/>
      <c r="L21" s="39"/>
      <c r="M21" s="39"/>
      <c r="N21" s="40" t="s">
        <v>166</v>
      </c>
      <c r="O21" s="40"/>
      <c r="P21" s="40"/>
      <c r="Q21" s="40"/>
      <c r="R21" s="40"/>
      <c r="S21" s="40"/>
      <c r="T21" s="40"/>
    </row>
  </sheetData>
  <mergeCells count="23">
    <mergeCell ref="A1:T1"/>
    <mergeCell ref="A2:T2"/>
    <mergeCell ref="A3:E3"/>
    <mergeCell ref="A13:T13"/>
    <mergeCell ref="A15:T15"/>
    <mergeCell ref="A16:F16"/>
    <mergeCell ref="G16:M16"/>
    <mergeCell ref="N16:T16"/>
    <mergeCell ref="A17:F17"/>
    <mergeCell ref="G17:M17"/>
    <mergeCell ref="N17:T17"/>
    <mergeCell ref="A18:F18"/>
    <mergeCell ref="G18:M18"/>
    <mergeCell ref="N18:T18"/>
    <mergeCell ref="A19:F19"/>
    <mergeCell ref="G19:M19"/>
    <mergeCell ref="N19:T19"/>
    <mergeCell ref="A20:F20"/>
    <mergeCell ref="G20:M20"/>
    <mergeCell ref="N20:T20"/>
    <mergeCell ref="A21:F21"/>
    <mergeCell ref="G21:M21"/>
    <mergeCell ref="N21:T21"/>
  </mergeCells>
  <conditionalFormatting sqref="T6">
    <cfRule type="expression" priority="2" aboveAverage="0" equalAverage="0" bottom="0" percent="0" rank="0" text="" dxfId="0">
      <formula>T6="✅ CUMPLE"</formula>
    </cfRule>
    <cfRule type="expression" priority="3" aboveAverage="0" equalAverage="0" bottom="0" percent="0" rank="0" text="" dxfId="1">
      <formula>T6="⚠️ ALERTA"</formula>
    </cfRule>
    <cfRule type="expression" priority="4" aboveAverage="0" equalAverage="0" bottom="0" percent="0" rank="0" text="" dxfId="2">
      <formula>T6="🔴 CRÍTICO"</formula>
    </cfRule>
  </conditionalFormatting>
  <conditionalFormatting sqref="T7">
    <cfRule type="expression" priority="5" aboveAverage="0" equalAverage="0" bottom="0" percent="0" rank="0" text="" dxfId="0">
      <formula>T7="✅ CUMPLE"</formula>
    </cfRule>
    <cfRule type="expression" priority="6" aboveAverage="0" equalAverage="0" bottom="0" percent="0" rank="0" text="" dxfId="1">
      <formula>T7="⚠️ ALERTA"</formula>
    </cfRule>
    <cfRule type="expression" priority="7" aboveAverage="0" equalAverage="0" bottom="0" percent="0" rank="0" text="" dxfId="2">
      <formula>T7="🔴 CRÍTICO"</formula>
    </cfRule>
  </conditionalFormatting>
  <conditionalFormatting sqref="T8">
    <cfRule type="expression" priority="8" aboveAverage="0" equalAverage="0" bottom="0" percent="0" rank="0" text="" dxfId="0">
      <formula>T8="✅ CUMPLE"</formula>
    </cfRule>
    <cfRule type="expression" priority="9" aboveAverage="0" equalAverage="0" bottom="0" percent="0" rank="0" text="" dxfId="1">
      <formula>T8="⚠️ ALERTA"</formula>
    </cfRule>
    <cfRule type="expression" priority="10" aboveAverage="0" equalAverage="0" bottom="0" percent="0" rank="0" text="" dxfId="2">
      <formula>T8="🔴 CRÍTICO"</formula>
    </cfRule>
  </conditionalFormatting>
  <conditionalFormatting sqref="T9">
    <cfRule type="expression" priority="11" aboveAverage="0" equalAverage="0" bottom="0" percent="0" rank="0" text="" dxfId="0">
      <formula>T9="✅ CUMPLE"</formula>
    </cfRule>
    <cfRule type="expression" priority="12" aboveAverage="0" equalAverage="0" bottom="0" percent="0" rank="0" text="" dxfId="1">
      <formula>T9="⚠️ ALERTA"</formula>
    </cfRule>
    <cfRule type="expression" priority="13" aboveAverage="0" equalAverage="0" bottom="0" percent="0" rank="0" text="" dxfId="2">
      <formula>T9="🔴 CRÍTICO"</formula>
    </cfRule>
  </conditionalFormatting>
  <conditionalFormatting sqref="T10">
    <cfRule type="expression" priority="14" aboveAverage="0" equalAverage="0" bottom="0" percent="0" rank="0" text="" dxfId="0">
      <formula>T10="✅ CUMPLE"</formula>
    </cfRule>
    <cfRule type="expression" priority="15" aboveAverage="0" equalAverage="0" bottom="0" percent="0" rank="0" text="" dxfId="1">
      <formula>T10="⚠️ ALERTA"</formula>
    </cfRule>
    <cfRule type="expression" priority="16" aboveAverage="0" equalAverage="0" bottom="0" percent="0" rank="0" text="" dxfId="2">
      <formula>T10="🔴 CRÍTICO"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17" min="6" style="0" width="9"/>
    <col collapsed="false" customWidth="true" hidden="false" outlineLevel="0" max="18" min="18" style="0" width="11"/>
    <col collapsed="false" customWidth="true" hidden="false" outlineLevel="0" max="19" min="19" style="0" width="12"/>
    <col collapsed="false" customWidth="true" hidden="false" outlineLevel="0" max="20" min="20" style="0" width="14"/>
  </cols>
  <sheetData>
    <row r="1" customFormat="false" ht="36" hidden="false" customHeight="true" outlineLevel="0" collapsed="false">
      <c r="A1" s="13" t="s">
        <v>167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customFormat="false" ht="18" hidden="false" customHeight="true" outlineLevel="0" collapsed="false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customFormat="false" ht="19.5" hidden="false" customHeight="true" outlineLevel="0" collapsed="false">
      <c r="A3" s="15" t="s">
        <v>24</v>
      </c>
      <c r="B3" s="15"/>
      <c r="C3" s="15"/>
      <c r="D3" s="15"/>
      <c r="E3" s="15"/>
      <c r="F3" s="16" t="n">
        <v>2026</v>
      </c>
    </row>
    <row r="4" customFormat="false" ht="6" hidden="false" customHeight="true" outlineLevel="0" collapsed="false"/>
    <row r="5" customFormat="false" ht="30" hidden="false" customHeight="true" outlineLevel="0" collapsed="false">
      <c r="A5" s="17" t="s">
        <v>25</v>
      </c>
      <c r="B5" s="17" t="s">
        <v>26</v>
      </c>
      <c r="C5" s="17" t="s">
        <v>27</v>
      </c>
      <c r="D5" s="17" t="s">
        <v>28</v>
      </c>
      <c r="E5" s="17" t="s">
        <v>29</v>
      </c>
      <c r="F5" s="17" t="s">
        <v>30</v>
      </c>
      <c r="G5" s="17" t="s">
        <v>31</v>
      </c>
      <c r="H5" s="17" t="s">
        <v>32</v>
      </c>
      <c r="I5" s="17" t="s">
        <v>33</v>
      </c>
      <c r="J5" s="17" t="s">
        <v>34</v>
      </c>
      <c r="K5" s="17" t="s">
        <v>35</v>
      </c>
      <c r="L5" s="17" t="s">
        <v>36</v>
      </c>
      <c r="M5" s="17" t="s">
        <v>37</v>
      </c>
      <c r="N5" s="17" t="s">
        <v>38</v>
      </c>
      <c r="O5" s="17" t="s">
        <v>39</v>
      </c>
      <c r="P5" s="17" t="s">
        <v>40</v>
      </c>
      <c r="Q5" s="17" t="s">
        <v>41</v>
      </c>
      <c r="R5" s="17" t="s">
        <v>42</v>
      </c>
      <c r="S5" s="17" t="s">
        <v>43</v>
      </c>
      <c r="T5" s="17" t="s">
        <v>44</v>
      </c>
    </row>
    <row r="6" customFormat="false" ht="48" hidden="false" customHeight="true" outlineLevel="0" collapsed="false">
      <c r="A6" s="18" t="s">
        <v>168</v>
      </c>
      <c r="B6" s="19" t="s">
        <v>55</v>
      </c>
      <c r="C6" s="20" t="s">
        <v>169</v>
      </c>
      <c r="D6" s="21" t="s">
        <v>69</v>
      </c>
      <c r="E6" s="22" t="s">
        <v>170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 t="str">
        <f aca="false">IFERROR(AVERAGEIF(F6:Q6,"&lt;&gt;"),"")</f>
        <v/>
      </c>
      <c r="S6" s="25" t="str">
        <f aca="false">IFERROR(IF(R6="","",( R6-0.65)/0.65),"")</f>
        <v/>
      </c>
      <c r="T6" s="26" t="str">
        <f aca="false">IFERROR(IF(S6="","Sin datos",IF(S6&gt;=0,"✅ CUMPLE",IF(S6&gt;=-0.2,"⚠️ ALERTA","🔴 CRÍTICO"))),"")</f>
        <v>Sin datos</v>
      </c>
    </row>
    <row r="7" customFormat="false" ht="48" hidden="false" customHeight="true" outlineLevel="0" collapsed="false">
      <c r="A7" s="27" t="s">
        <v>171</v>
      </c>
      <c r="B7" s="28" t="s">
        <v>55</v>
      </c>
      <c r="C7" s="29" t="s">
        <v>172</v>
      </c>
      <c r="D7" s="30" t="s">
        <v>69</v>
      </c>
      <c r="E7" s="22" t="s">
        <v>173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4" t="str">
        <f aca="false">IFERROR(AVERAGEIF(F7:Q7,"&lt;&gt;"),"")</f>
        <v/>
      </c>
      <c r="S7" s="25" t="str">
        <f aca="false">IFERROR(IF(R7="","",( R7-0.25)/0.25),"")</f>
        <v/>
      </c>
      <c r="T7" s="26" t="str">
        <f aca="false">IFERROR(IF(S7="","Sin datos",IF(S7&gt;=0,"✅ CUMPLE",IF(S7&gt;=-0.2,"⚠️ ALERTA","🔴 CRÍTICO"))),"")</f>
        <v>Sin datos</v>
      </c>
    </row>
    <row r="8" customFormat="false" ht="48" hidden="false" customHeight="true" outlineLevel="0" collapsed="false">
      <c r="A8" s="18" t="s">
        <v>174</v>
      </c>
      <c r="B8" s="19" t="s">
        <v>55</v>
      </c>
      <c r="C8" s="20" t="s">
        <v>172</v>
      </c>
      <c r="D8" s="21" t="s">
        <v>69</v>
      </c>
      <c r="E8" s="22" t="s">
        <v>175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 t="str">
        <f aca="false">IFERROR(AVERAGEIF(F8:Q8,"&lt;&gt;"),"")</f>
        <v/>
      </c>
      <c r="S8" s="25" t="str">
        <f aca="false">IFERROR(IF(R8="","",( R8-0.2)/0.2),"")</f>
        <v/>
      </c>
      <c r="T8" s="26" t="str">
        <f aca="false">IFERROR(IF(S8="","Sin datos",IF(S8&gt;=0,"✅ CUMPLE",IF(S8&gt;=-0.2,"⚠️ ALERTA","🔴 CRÍTICO"))),"")</f>
        <v>Sin datos</v>
      </c>
    </row>
    <row r="9" customFormat="false" ht="48" hidden="false" customHeight="true" outlineLevel="0" collapsed="false">
      <c r="A9" s="27" t="s">
        <v>176</v>
      </c>
      <c r="B9" s="28" t="s">
        <v>106</v>
      </c>
      <c r="C9" s="29" t="s">
        <v>177</v>
      </c>
      <c r="D9" s="30" t="s">
        <v>69</v>
      </c>
      <c r="E9" s="22" t="s">
        <v>178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2" t="str">
        <f aca="false">IFERROR(AVERAGEIF(F9:Q9,"&lt;&gt;"),"")</f>
        <v/>
      </c>
      <c r="S9" s="25" t="str">
        <f aca="false">IFERROR(IF(R9="","",( R9-0)/0),"")</f>
        <v/>
      </c>
      <c r="T9" s="26" t="str">
        <f aca="false">IFERROR(IF(S9="","Sin datos",IF(S9&gt;=0,"✅ CUMPLE",IF(S9&gt;=-0.2,"⚠️ ALERTA","🔴 CRÍTICO"))),"")</f>
        <v>Sin datos</v>
      </c>
    </row>
    <row r="10" customFormat="false" ht="48" hidden="false" customHeight="true" outlineLevel="0" collapsed="false">
      <c r="A10" s="18" t="s">
        <v>179</v>
      </c>
      <c r="B10" s="19" t="s">
        <v>106</v>
      </c>
      <c r="C10" s="20" t="s">
        <v>180</v>
      </c>
      <c r="D10" s="21" t="s">
        <v>181</v>
      </c>
      <c r="E10" s="22" t="s">
        <v>182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 t="str">
        <f aca="false">IFERROR(AVERAGEIF(F10:Q10,"&lt;&gt;"),"")</f>
        <v/>
      </c>
      <c r="S10" s="25" t="str">
        <f aca="false">IFERROR(IF(R10="","",( R10-0)/0),"")</f>
        <v/>
      </c>
      <c r="T10" s="26" t="str">
        <f aca="false">IFERROR(IF(S10="","Sin datos",IF(S10&gt;=0,"✅ CUMPLE",IF(S10&gt;=-0.2,"⚠️ ALERTA","🔴 CRÍTICO"))),"")</f>
        <v>Sin datos</v>
      </c>
    </row>
    <row r="11" customFormat="false" ht="48" hidden="false" customHeight="true" outlineLevel="0" collapsed="false">
      <c r="A11" s="27" t="s">
        <v>183</v>
      </c>
      <c r="B11" s="28" t="s">
        <v>55</v>
      </c>
      <c r="C11" s="29" t="s">
        <v>184</v>
      </c>
      <c r="D11" s="30" t="s">
        <v>185</v>
      </c>
      <c r="E11" s="22" t="s">
        <v>186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 t="str">
        <f aca="false">IFERROR(AVERAGEIF(F11:Q11,"&lt;&gt;"),"")</f>
        <v/>
      </c>
      <c r="S11" s="25" t="str">
        <f aca="false">IFERROR(IF(R11="","",( R11-0.15)/0.15),"")</f>
        <v/>
      </c>
      <c r="T11" s="26" t="str">
        <f aca="false">IFERROR(IF(S11="","Sin datos",IF(S11&gt;=0,"✅ CUMPLE",IF(S11&gt;=-0.2,"⚠️ ALERTA","🔴 CRÍTICO"))),"")</f>
        <v>Sin datos</v>
      </c>
    </row>
    <row r="12" customFormat="false" ht="48" hidden="false" customHeight="true" outlineLevel="0" collapsed="false">
      <c r="A12" s="18" t="s">
        <v>187</v>
      </c>
      <c r="B12" s="19" t="s">
        <v>55</v>
      </c>
      <c r="C12" s="20" t="s">
        <v>188</v>
      </c>
      <c r="D12" s="21" t="s">
        <v>69</v>
      </c>
      <c r="E12" s="22" t="s">
        <v>189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4" t="str">
        <f aca="false">IFERROR(AVERAGEIF(F12:Q12,"&lt;&gt;"),"")</f>
        <v/>
      </c>
      <c r="S12" s="25" t="str">
        <f aca="false">IFERROR(IF(R12="","",( R12-0)/0),"")</f>
        <v/>
      </c>
      <c r="T12" s="26" t="str">
        <f aca="false">IFERROR(IF(S12="","Sin datos",IF(S12&gt;=0,"✅ CUMPLE",IF(S12&gt;=-0.2,"⚠️ ALERTA","🔴 CRÍTICO"))),"")</f>
        <v>Sin datos</v>
      </c>
    </row>
    <row r="15" customFormat="false" ht="30" hidden="false" customHeight="true" outlineLevel="0" collapsed="false">
      <c r="A15" s="35" t="s">
        <v>71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7" customFormat="false" ht="24" hidden="false" customHeight="true" outlineLevel="0" collapsed="false">
      <c r="A17" s="36" t="s">
        <v>190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customFormat="false" ht="19.5" hidden="false" customHeight="true" outlineLevel="0" collapsed="false">
      <c r="A18" s="37" t="s">
        <v>25</v>
      </c>
      <c r="B18" s="37"/>
      <c r="C18" s="37"/>
      <c r="D18" s="37"/>
      <c r="E18" s="37"/>
      <c r="F18" s="37"/>
      <c r="G18" s="37" t="s">
        <v>73</v>
      </c>
      <c r="H18" s="37"/>
      <c r="I18" s="37"/>
      <c r="J18" s="37"/>
      <c r="K18" s="37"/>
      <c r="L18" s="37"/>
      <c r="M18" s="37"/>
      <c r="N18" s="37" t="s">
        <v>74</v>
      </c>
      <c r="O18" s="37"/>
      <c r="P18" s="37"/>
      <c r="Q18" s="37"/>
      <c r="R18" s="37"/>
      <c r="S18" s="37"/>
      <c r="T18" s="37"/>
    </row>
    <row r="19" customFormat="false" ht="51.75" hidden="false" customHeight="true" outlineLevel="0" collapsed="false">
      <c r="A19" s="38" t="s">
        <v>191</v>
      </c>
      <c r="B19" s="38"/>
      <c r="C19" s="38"/>
      <c r="D19" s="38"/>
      <c r="E19" s="38"/>
      <c r="F19" s="38"/>
      <c r="G19" s="39" t="s">
        <v>192</v>
      </c>
      <c r="H19" s="39"/>
      <c r="I19" s="39"/>
      <c r="J19" s="39"/>
      <c r="K19" s="39"/>
      <c r="L19" s="39"/>
      <c r="M19" s="39"/>
      <c r="N19" s="40" t="s">
        <v>193</v>
      </c>
      <c r="O19" s="40"/>
      <c r="P19" s="40"/>
      <c r="Q19" s="40"/>
      <c r="R19" s="40"/>
      <c r="S19" s="40"/>
      <c r="T19" s="40"/>
    </row>
    <row r="20" customFormat="false" ht="51.75" hidden="false" customHeight="true" outlineLevel="0" collapsed="false">
      <c r="A20" s="41" t="s">
        <v>194</v>
      </c>
      <c r="B20" s="41"/>
      <c r="C20" s="41"/>
      <c r="D20" s="41"/>
      <c r="E20" s="41"/>
      <c r="F20" s="41"/>
      <c r="G20" s="39" t="s">
        <v>195</v>
      </c>
      <c r="H20" s="39"/>
      <c r="I20" s="39"/>
      <c r="J20" s="39"/>
      <c r="K20" s="39"/>
      <c r="L20" s="39"/>
      <c r="M20" s="39"/>
      <c r="N20" s="40" t="s">
        <v>196</v>
      </c>
      <c r="O20" s="40"/>
      <c r="P20" s="40"/>
      <c r="Q20" s="40"/>
      <c r="R20" s="40"/>
      <c r="S20" s="40"/>
      <c r="T20" s="40"/>
    </row>
    <row r="21" customFormat="false" ht="51.75" hidden="false" customHeight="true" outlineLevel="0" collapsed="false">
      <c r="A21" s="38" t="s">
        <v>197</v>
      </c>
      <c r="B21" s="38"/>
      <c r="C21" s="38"/>
      <c r="D21" s="38"/>
      <c r="E21" s="38"/>
      <c r="F21" s="38"/>
      <c r="G21" s="39" t="s">
        <v>198</v>
      </c>
      <c r="H21" s="39"/>
      <c r="I21" s="39"/>
      <c r="J21" s="39"/>
      <c r="K21" s="39"/>
      <c r="L21" s="39"/>
      <c r="M21" s="39"/>
      <c r="N21" s="40" t="s">
        <v>199</v>
      </c>
      <c r="O21" s="40"/>
      <c r="P21" s="40"/>
      <c r="Q21" s="40"/>
      <c r="R21" s="40"/>
      <c r="S21" s="40"/>
      <c r="T21" s="40"/>
    </row>
    <row r="22" customFormat="false" ht="51.75" hidden="false" customHeight="true" outlineLevel="0" collapsed="false">
      <c r="A22" s="41" t="s">
        <v>200</v>
      </c>
      <c r="B22" s="41"/>
      <c r="C22" s="41"/>
      <c r="D22" s="41"/>
      <c r="E22" s="41"/>
      <c r="F22" s="41"/>
      <c r="G22" s="39" t="s">
        <v>201</v>
      </c>
      <c r="H22" s="39"/>
      <c r="I22" s="39"/>
      <c r="J22" s="39"/>
      <c r="K22" s="39"/>
      <c r="L22" s="39"/>
      <c r="M22" s="39"/>
      <c r="N22" s="40" t="s">
        <v>202</v>
      </c>
      <c r="O22" s="40"/>
      <c r="P22" s="40"/>
      <c r="Q22" s="40"/>
      <c r="R22" s="40"/>
      <c r="S22" s="40"/>
      <c r="T22" s="40"/>
    </row>
    <row r="23" customFormat="false" ht="51.75" hidden="false" customHeight="true" outlineLevel="0" collapsed="false">
      <c r="A23" s="38" t="s">
        <v>203</v>
      </c>
      <c r="B23" s="38"/>
      <c r="C23" s="38"/>
      <c r="D23" s="38"/>
      <c r="E23" s="38"/>
      <c r="F23" s="38"/>
      <c r="G23" s="39" t="s">
        <v>204</v>
      </c>
      <c r="H23" s="39"/>
      <c r="I23" s="39"/>
      <c r="J23" s="39"/>
      <c r="K23" s="39"/>
      <c r="L23" s="39"/>
      <c r="M23" s="39"/>
      <c r="N23" s="40" t="s">
        <v>205</v>
      </c>
      <c r="O23" s="40"/>
      <c r="P23" s="40"/>
      <c r="Q23" s="40"/>
      <c r="R23" s="40"/>
      <c r="S23" s="40"/>
      <c r="T23" s="40"/>
    </row>
    <row r="24" customFormat="false" ht="51.75" hidden="false" customHeight="true" outlineLevel="0" collapsed="false">
      <c r="A24" s="41" t="s">
        <v>206</v>
      </c>
      <c r="B24" s="41"/>
      <c r="C24" s="41"/>
      <c r="D24" s="41"/>
      <c r="E24" s="41"/>
      <c r="F24" s="41"/>
      <c r="G24" s="39" t="s">
        <v>207</v>
      </c>
      <c r="H24" s="39"/>
      <c r="I24" s="39"/>
      <c r="J24" s="39"/>
      <c r="K24" s="39"/>
      <c r="L24" s="39"/>
      <c r="M24" s="39"/>
      <c r="N24" s="40" t="s">
        <v>208</v>
      </c>
      <c r="O24" s="40"/>
      <c r="P24" s="40"/>
      <c r="Q24" s="40"/>
      <c r="R24" s="40"/>
      <c r="S24" s="40"/>
      <c r="T24" s="40"/>
    </row>
    <row r="25" customFormat="false" ht="51.75" hidden="false" customHeight="true" outlineLevel="0" collapsed="false">
      <c r="A25" s="38" t="s">
        <v>209</v>
      </c>
      <c r="B25" s="38"/>
      <c r="C25" s="38"/>
      <c r="D25" s="38"/>
      <c r="E25" s="38"/>
      <c r="F25" s="38"/>
      <c r="G25" s="39" t="s">
        <v>210</v>
      </c>
      <c r="H25" s="39"/>
      <c r="I25" s="39"/>
      <c r="J25" s="39"/>
      <c r="K25" s="39"/>
      <c r="L25" s="39"/>
      <c r="M25" s="39"/>
      <c r="N25" s="40" t="s">
        <v>211</v>
      </c>
      <c r="O25" s="40"/>
      <c r="P25" s="40"/>
      <c r="Q25" s="40"/>
      <c r="R25" s="40"/>
      <c r="S25" s="40"/>
      <c r="T25" s="40"/>
    </row>
  </sheetData>
  <mergeCells count="29">
    <mergeCell ref="A1:T1"/>
    <mergeCell ref="A2:T2"/>
    <mergeCell ref="A3:E3"/>
    <mergeCell ref="A15:T15"/>
    <mergeCell ref="A17:T17"/>
    <mergeCell ref="A18:F18"/>
    <mergeCell ref="G18:M18"/>
    <mergeCell ref="N18:T18"/>
    <mergeCell ref="A19:F19"/>
    <mergeCell ref="G19:M19"/>
    <mergeCell ref="N19:T19"/>
    <mergeCell ref="A20:F20"/>
    <mergeCell ref="G20:M20"/>
    <mergeCell ref="N20:T20"/>
    <mergeCell ref="A21:F21"/>
    <mergeCell ref="G21:M21"/>
    <mergeCell ref="N21:T21"/>
    <mergeCell ref="A22:F22"/>
    <mergeCell ref="G22:M22"/>
    <mergeCell ref="N22:T22"/>
    <mergeCell ref="A23:F23"/>
    <mergeCell ref="G23:M23"/>
    <mergeCell ref="N23:T23"/>
    <mergeCell ref="A24:F24"/>
    <mergeCell ref="G24:M24"/>
    <mergeCell ref="N24:T24"/>
    <mergeCell ref="A25:F25"/>
    <mergeCell ref="G25:M25"/>
    <mergeCell ref="N25:T25"/>
  </mergeCells>
  <conditionalFormatting sqref="T6">
    <cfRule type="expression" priority="2" aboveAverage="0" equalAverage="0" bottom="0" percent="0" rank="0" text="" dxfId="0">
      <formula>T6="✅ CUMPLE"</formula>
    </cfRule>
    <cfRule type="expression" priority="3" aboveAverage="0" equalAverage="0" bottom="0" percent="0" rank="0" text="" dxfId="1">
      <formula>T6="⚠️ ALERTA"</formula>
    </cfRule>
    <cfRule type="expression" priority="4" aboveAverage="0" equalAverage="0" bottom="0" percent="0" rank="0" text="" dxfId="2">
      <formula>T6="🔴 CRÍTICO"</formula>
    </cfRule>
  </conditionalFormatting>
  <conditionalFormatting sqref="T7">
    <cfRule type="expression" priority="5" aboveAverage="0" equalAverage="0" bottom="0" percent="0" rank="0" text="" dxfId="0">
      <formula>T7="✅ CUMPLE"</formula>
    </cfRule>
    <cfRule type="expression" priority="6" aboveAverage="0" equalAverage="0" bottom="0" percent="0" rank="0" text="" dxfId="1">
      <formula>T7="⚠️ ALERTA"</formula>
    </cfRule>
    <cfRule type="expression" priority="7" aboveAverage="0" equalAverage="0" bottom="0" percent="0" rank="0" text="" dxfId="2">
      <formula>T7="🔴 CRÍTICO"</formula>
    </cfRule>
  </conditionalFormatting>
  <conditionalFormatting sqref="T8">
    <cfRule type="expression" priority="8" aboveAverage="0" equalAverage="0" bottom="0" percent="0" rank="0" text="" dxfId="0">
      <formula>T8="✅ CUMPLE"</formula>
    </cfRule>
    <cfRule type="expression" priority="9" aboveAverage="0" equalAverage="0" bottom="0" percent="0" rank="0" text="" dxfId="1">
      <formula>T8="⚠️ ALERTA"</formula>
    </cfRule>
    <cfRule type="expression" priority="10" aboveAverage="0" equalAverage="0" bottom="0" percent="0" rank="0" text="" dxfId="2">
      <formula>T8="🔴 CRÍTICO"</formula>
    </cfRule>
  </conditionalFormatting>
  <conditionalFormatting sqref="T9">
    <cfRule type="expression" priority="11" aboveAverage="0" equalAverage="0" bottom="0" percent="0" rank="0" text="" dxfId="0">
      <formula>T9="✅ CUMPLE"</formula>
    </cfRule>
    <cfRule type="expression" priority="12" aboveAverage="0" equalAverage="0" bottom="0" percent="0" rank="0" text="" dxfId="1">
      <formula>T9="⚠️ ALERTA"</formula>
    </cfRule>
    <cfRule type="expression" priority="13" aboveAverage="0" equalAverage="0" bottom="0" percent="0" rank="0" text="" dxfId="2">
      <formula>T9="🔴 CRÍTICO"</formula>
    </cfRule>
  </conditionalFormatting>
  <conditionalFormatting sqref="T10">
    <cfRule type="expression" priority="14" aboveAverage="0" equalAverage="0" bottom="0" percent="0" rank="0" text="" dxfId="0">
      <formula>T10="✅ CUMPLE"</formula>
    </cfRule>
    <cfRule type="expression" priority="15" aboveAverage="0" equalAverage="0" bottom="0" percent="0" rank="0" text="" dxfId="1">
      <formula>T10="⚠️ ALERTA"</formula>
    </cfRule>
    <cfRule type="expression" priority="16" aboveAverage="0" equalAverage="0" bottom="0" percent="0" rank="0" text="" dxfId="2">
      <formula>T10="🔴 CRÍTICO"</formula>
    </cfRule>
  </conditionalFormatting>
  <conditionalFormatting sqref="T11">
    <cfRule type="expression" priority="17" aboveAverage="0" equalAverage="0" bottom="0" percent="0" rank="0" text="" dxfId="0">
      <formula>T11="✅ CUMPLE"</formula>
    </cfRule>
    <cfRule type="expression" priority="18" aboveAverage="0" equalAverage="0" bottom="0" percent="0" rank="0" text="" dxfId="1">
      <formula>T11="⚠️ ALERTA"</formula>
    </cfRule>
    <cfRule type="expression" priority="19" aboveAverage="0" equalAverage="0" bottom="0" percent="0" rank="0" text="" dxfId="2">
      <formula>T11="🔴 CRÍTICO"</formula>
    </cfRule>
  </conditionalFormatting>
  <conditionalFormatting sqref="T12">
    <cfRule type="expression" priority="20" aboveAverage="0" equalAverage="0" bottom="0" percent="0" rank="0" text="" dxfId="0">
      <formula>T12="✅ CUMPLE"</formula>
    </cfRule>
    <cfRule type="expression" priority="21" aboveAverage="0" equalAverage="0" bottom="0" percent="0" rank="0" text="" dxfId="1">
      <formula>T12="⚠️ ALERTA"</formula>
    </cfRule>
    <cfRule type="expression" priority="22" aboveAverage="0" equalAverage="0" bottom="0" percent="0" rank="0" text="" dxfId="2">
      <formula>T12="🔴 CRÍTICO"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2026-05-15T16:22:43Z</dcterms:created>
  <dc:creator>openpyxl</dc:creator>
  <dc:description/>
  <dc:language>en-US</dc:language>
  <cp:lastModifiedBy/>
  <dcterms:modified xsi:type="dcterms:W3CDTF">2026-05-15T16:22:43Z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